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730"/>
  <workbookPr codeName="ThisWorkbook" defaultThemeVersion="124226"/>
  <mc:AlternateContent xmlns:mc="http://schemas.openxmlformats.org/markup-compatibility/2006">
    <mc:Choice Requires="x15">
      <x15ac:absPath xmlns:x15ac="http://schemas.microsoft.com/office/spreadsheetml/2010/11/ac" url="C:\Users\EricBaittinger\OneDrive - United States Sailing Association\2018 IRC Forms\"/>
    </mc:Choice>
  </mc:AlternateContent>
  <bookViews>
    <workbookView xWindow="10530" yWindow="-270" windowWidth="15195" windowHeight="11970" xr2:uid="{00000000-000D-0000-FFFF-FFFF00000000}"/>
  </bookViews>
  <sheets>
    <sheet name="Application" sheetId="1" r:id="rId1"/>
    <sheet name="Access Import" sheetId="2" r:id="rId2"/>
    <sheet name="Inputs" sheetId="3" r:id="rId3"/>
  </sheets>
  <calcPr calcId="171027"/>
</workbook>
</file>

<file path=xl/calcChain.xml><?xml version="1.0" encoding="utf-8"?>
<calcChain xmlns="http://schemas.openxmlformats.org/spreadsheetml/2006/main">
  <c r="C107" i="1" l="1"/>
  <c r="I36" i="1" l="1"/>
  <c r="D115" i="1"/>
  <c r="D116" i="1" s="1"/>
  <c r="D117" i="1" s="1"/>
  <c r="E7" i="3"/>
  <c r="E2" i="3" s="1"/>
  <c r="BA2" i="2"/>
  <c r="AZ2" i="2"/>
  <c r="B157" i="1"/>
  <c r="B158" i="1"/>
  <c r="B159" i="1"/>
  <c r="B160" i="1"/>
  <c r="B161" i="1"/>
  <c r="B162" i="1"/>
  <c r="B163" i="1"/>
  <c r="C24" i="1"/>
  <c r="W2" i="2"/>
  <c r="V2" i="2"/>
  <c r="U2" i="2"/>
  <c r="S2" i="2"/>
  <c r="X2" i="2"/>
  <c r="G79" i="1"/>
  <c r="H79" i="1"/>
  <c r="AY2" i="2"/>
  <c r="AE2" i="2"/>
  <c r="F124" i="1"/>
  <c r="E78" i="1"/>
  <c r="AF2" i="2"/>
  <c r="AP2" i="2"/>
  <c r="H2" i="2"/>
  <c r="G2" i="2"/>
  <c r="AX2" i="2"/>
  <c r="AW2" i="2"/>
  <c r="AV2" i="2"/>
  <c r="AU2" i="2"/>
  <c r="AS2" i="2"/>
  <c r="AR2" i="2"/>
  <c r="AQ2" i="2"/>
  <c r="AO2" i="2"/>
  <c r="AN2" i="2"/>
  <c r="AM2" i="2"/>
  <c r="AL2" i="2"/>
  <c r="AI2" i="2"/>
  <c r="AH2" i="2"/>
  <c r="AG2" i="2"/>
  <c r="AD2" i="2"/>
  <c r="AC2" i="2"/>
  <c r="AB2" i="2"/>
  <c r="AA2" i="2"/>
  <c r="Z2" i="2"/>
  <c r="Y2" i="2"/>
  <c r="R2" i="2"/>
  <c r="Q2" i="2"/>
  <c r="P2" i="2"/>
  <c r="O2" i="2"/>
  <c r="N2" i="2"/>
  <c r="M2" i="2"/>
  <c r="L2" i="2"/>
  <c r="K2" i="2"/>
  <c r="J2" i="2"/>
  <c r="I2" i="2"/>
  <c r="F2" i="2"/>
  <c r="E2" i="2"/>
  <c r="D2" i="2"/>
  <c r="C2" i="2"/>
  <c r="B2" i="2"/>
  <c r="B8" i="3"/>
  <c r="B19" i="3" s="1"/>
  <c r="F125" i="1"/>
  <c r="C145" i="1"/>
  <c r="B9" i="3"/>
  <c r="B20" i="3" s="1"/>
  <c r="F126" i="1"/>
  <c r="C146" i="1"/>
  <c r="E98" i="1" s="1"/>
  <c r="B15" i="3" s="1"/>
  <c r="B13" i="3"/>
  <c r="B25" i="3"/>
  <c r="B14" i="3"/>
  <c r="B26" i="3" s="1"/>
  <c r="A2" i="2"/>
  <c r="F83" i="1"/>
  <c r="AJ2" i="2"/>
  <c r="AK2" i="2"/>
  <c r="F90" i="1"/>
  <c r="D118" i="1"/>
  <c r="E92" i="1"/>
  <c r="B10" i="3" s="1"/>
  <c r="T2" i="2"/>
  <c r="B27" i="3"/>
  <c r="B164" i="1" l="1"/>
  <c r="J34" i="1" s="1"/>
  <c r="B22" i="3"/>
  <c r="D119" i="1"/>
  <c r="B21" i="3"/>
  <c r="B30" i="3" s="1"/>
  <c r="B3" i="3" s="1"/>
  <c r="AT2" i="2" s="1"/>
  <c r="B28" i="3"/>
  <c r="G36" i="1" l="1"/>
  <c r="E107" i="1"/>
</calcChain>
</file>

<file path=xl/sharedStrings.xml><?xml version="1.0" encoding="utf-8"?>
<sst xmlns="http://schemas.openxmlformats.org/spreadsheetml/2006/main" count="300" uniqueCount="255">
  <si>
    <t>Manually entered SPA?</t>
  </si>
  <si>
    <t>All linear values entered?</t>
  </si>
  <si>
    <t>Calc SPA &gt; Manual SPA?</t>
  </si>
  <si>
    <t>SYMMETRIC</t>
  </si>
  <si>
    <t>All linear, no manual, calc&gt;manual:</t>
  </si>
  <si>
    <t>Not all linear, manual SPA, calc&lt;manual:</t>
  </si>
  <si>
    <t>All linear, calc&gt;manual:</t>
  </si>
  <si>
    <t>ASYMMETRIC</t>
  </si>
  <si>
    <t>SPA:</t>
  </si>
  <si>
    <t>All linear, calc&lt;manual:</t>
  </si>
  <si>
    <t>Sail number</t>
  </si>
  <si>
    <t>Cert number</t>
  </si>
  <si>
    <t>BO</t>
  </si>
  <si>
    <t>SO</t>
  </si>
  <si>
    <t>y</t>
  </si>
  <si>
    <t>x</t>
  </si>
  <si>
    <t>h</t>
  </si>
  <si>
    <t>P</t>
  </si>
  <si>
    <t>E</t>
  </si>
  <si>
    <t>FL</t>
  </si>
  <si>
    <t>J</t>
  </si>
  <si>
    <t>STL</t>
  </si>
  <si>
    <t>LP</t>
  </si>
  <si>
    <t>SPA</t>
  </si>
  <si>
    <t>Sym spi</t>
  </si>
  <si>
    <t>Asym spi</t>
  </si>
  <si>
    <t>Headsail</t>
  </si>
  <si>
    <t>Rig</t>
  </si>
  <si>
    <t>Hull</t>
  </si>
  <si>
    <t>Owner</t>
  </si>
  <si>
    <t>Internal ballast</t>
  </si>
  <si>
    <t>Mizzen</t>
  </si>
  <si>
    <t>PY</t>
  </si>
  <si>
    <t>EY</t>
  </si>
  <si>
    <t>LLY</t>
  </si>
  <si>
    <t>LPY</t>
  </si>
  <si>
    <t>HHB</t>
  </si>
  <si>
    <t>Calc SPA</t>
  </si>
  <si>
    <t>Calc HSA</t>
  </si>
  <si>
    <t xml:space="preserve">If linear data input: </t>
  </si>
  <si>
    <t>HTW</t>
  </si>
  <si>
    <r>
      <t xml:space="preserve">                </t>
    </r>
    <r>
      <rPr>
        <b/>
        <sz val="10"/>
        <rFont val="Arial"/>
        <family val="2"/>
      </rPr>
      <t>Email</t>
    </r>
  </si>
  <si>
    <t>or</t>
  </si>
  <si>
    <t>LOA1</t>
  </si>
  <si>
    <t>LOA2</t>
  </si>
  <si>
    <t>Fee per metre</t>
  </si>
  <si>
    <t>Fee</t>
  </si>
  <si>
    <t>Expedited</t>
  </si>
  <si>
    <t>Total</t>
  </si>
  <si>
    <t>FEE CALCULATION:</t>
  </si>
  <si>
    <t>LH 18.00m and over</t>
  </si>
  <si>
    <t>LH</t>
  </si>
  <si>
    <t>Boat weight*</t>
  </si>
  <si>
    <t>Length: LH</t>
  </si>
  <si>
    <t>per metre</t>
  </si>
  <si>
    <t>inputs from form above</t>
  </si>
  <si>
    <t>DO NOT EDIT</t>
  </si>
  <si>
    <t>Expedited Fee</t>
  </si>
  <si>
    <t>Post</t>
  </si>
  <si>
    <t>Design</t>
  </si>
  <si>
    <t>Input data</t>
  </si>
  <si>
    <t>No. of spinnakers</t>
  </si>
  <si>
    <t>Telephone</t>
  </si>
  <si>
    <t>Must be completed</t>
  </si>
  <si>
    <t>Source of data</t>
  </si>
  <si>
    <t>2 decimals</t>
  </si>
  <si>
    <t>Spi pole, bowsprit etc.</t>
  </si>
  <si>
    <t>calculated from complete input to 2 decimal places</t>
  </si>
  <si>
    <t>HSA complete data</t>
  </si>
  <si>
    <t>SPA (sym) complete data</t>
  </si>
  <si>
    <t>SPA (asym) complete data</t>
  </si>
  <si>
    <t>Do not change hidden cells below this point!</t>
  </si>
  <si>
    <t>LA</t>
  </si>
  <si>
    <t>FO</t>
  </si>
  <si>
    <t>S1</t>
  </si>
  <si>
    <t>S2</t>
  </si>
  <si>
    <t>S3</t>
  </si>
  <si>
    <t>AO</t>
  </si>
  <si>
    <t>Imported Date</t>
  </si>
  <si>
    <t>ExcelImportStatus</t>
  </si>
  <si>
    <t>IB</t>
  </si>
  <si>
    <t>BM</t>
  </si>
  <si>
    <t>MD</t>
  </si>
  <si>
    <t>CP</t>
  </si>
  <si>
    <t>CD</t>
  </si>
  <si>
    <t>BulbWeight</t>
  </si>
  <si>
    <t>SP</t>
  </si>
  <si>
    <t>LLM</t>
  </si>
  <si>
    <t>LL</t>
  </si>
  <si>
    <t>S5</t>
  </si>
  <si>
    <t>MI</t>
  </si>
  <si>
    <t>MU</t>
  </si>
  <si>
    <t>R1</t>
  </si>
  <si>
    <t>SPN</t>
  </si>
  <si>
    <t>BT</t>
  </si>
  <si>
    <t>AL</t>
  </si>
  <si>
    <t>AE</t>
  </si>
  <si>
    <t>AF</t>
  </si>
  <si>
    <t>AG</t>
  </si>
  <si>
    <t>SL</t>
  </si>
  <si>
    <t>SE</t>
  </si>
  <si>
    <t>SM</t>
  </si>
  <si>
    <t>SG</t>
  </si>
  <si>
    <t>YL</t>
  </si>
  <si>
    <t>YD</t>
  </si>
  <si>
    <t>BW</t>
  </si>
  <si>
    <t>&lt;select from list&gt;</t>
  </si>
  <si>
    <t>no pole or bowsprit</t>
  </si>
  <si>
    <t>centreline bowsprit only</t>
  </si>
  <si>
    <t>spinnaker pole(s)</t>
  </si>
  <si>
    <t>spinnaker pole(s) and bowsprit</t>
  </si>
  <si>
    <t>articulating bowsprit</t>
  </si>
  <si>
    <t>whisker pole for headsail only (no spi)</t>
  </si>
  <si>
    <t>Please tick one box only</t>
  </si>
  <si>
    <t>Please tick a box</t>
  </si>
  <si>
    <t>Draft Board Up</t>
  </si>
  <si>
    <t>Draft Board Down</t>
  </si>
  <si>
    <t>SF &lt; 75% SHW SYM</t>
  </si>
  <si>
    <t>SF &lt; 75% SHW ASYM</t>
  </si>
  <si>
    <t xml:space="preserve">Headsail(s): </t>
  </si>
  <si>
    <t>multiple headsails</t>
  </si>
  <si>
    <t>single furling headsail</t>
  </si>
  <si>
    <t>single furling headsail + ISAF heavy weather jib</t>
  </si>
  <si>
    <t>headsail input</t>
  </si>
  <si>
    <t>Lifting keels</t>
  </si>
  <si>
    <t>FU</t>
  </si>
  <si>
    <t>Asymmetric</t>
  </si>
  <si>
    <t>Symmetric</t>
  </si>
  <si>
    <t>HUW</t>
  </si>
  <si>
    <t>7.5% LP =</t>
  </si>
  <si>
    <t>FootOffset</t>
  </si>
  <si>
    <t>Note IRC rules 22.2.2 (standard furniture removal) and 21.2 (rig/sail features).</t>
  </si>
  <si>
    <t>Check data and make sure you have included everything!</t>
  </si>
  <si>
    <t>LH remeasured                      OR</t>
  </si>
  <si>
    <t>Tick as relevant:</t>
  </si>
  <si>
    <t>Bulb weight</t>
  </si>
  <si>
    <t>Sets of spreaders</t>
  </si>
  <si>
    <t>New bulb</t>
  </si>
  <si>
    <t>New keel fin</t>
  </si>
  <si>
    <t xml:space="preserve">Hull changes </t>
  </si>
  <si>
    <t>Interior changes</t>
  </si>
  <si>
    <t>New rudder</t>
  </si>
  <si>
    <t>New rig</t>
  </si>
  <si>
    <t>If yes, state material</t>
  </si>
  <si>
    <t>If yes, state material(s) and supply drawing of design</t>
  </si>
  <si>
    <t>If yes, give full details and supply drawings of design</t>
  </si>
  <si>
    <t>If yes, give full details and supply photographs</t>
  </si>
  <si>
    <t>Standing rigging material</t>
  </si>
  <si>
    <t>composite (eg. Carbon, PBO)</t>
  </si>
  <si>
    <t>rod with composite forestay only</t>
  </si>
  <si>
    <t>rod only</t>
  </si>
  <si>
    <t>wire</t>
  </si>
  <si>
    <t>wire with rod forestay only</t>
  </si>
  <si>
    <t>wire with composite forestay only</t>
  </si>
  <si>
    <t>other (specify)</t>
  </si>
  <si>
    <r>
      <t xml:space="preserve">Is your current certificate </t>
    </r>
    <r>
      <rPr>
        <b/>
        <sz val="10"/>
        <color indexed="10"/>
        <rFont val="Arial"/>
        <family val="2"/>
      </rPr>
      <t>Endorsed?</t>
    </r>
    <r>
      <rPr>
        <sz val="10"/>
        <rFont val="Arial"/>
        <family val="2"/>
      </rPr>
      <t xml:space="preserve"> Data changes must be checked by an approved measurer. Please contact the Rating Office for advice. </t>
    </r>
  </si>
  <si>
    <t>New standing rigging</t>
  </si>
  <si>
    <t>If yes, check weight difference</t>
  </si>
  <si>
    <t>If yes, make sure bulb weight has been supplied</t>
  </si>
  <si>
    <t>*If Boat Weight has changed, please give the reasons for the weight change</t>
  </si>
  <si>
    <t>Except LH (for fee calculation), please ONLY input data that is new or re-measured.</t>
  </si>
  <si>
    <t>NOTES</t>
  </si>
  <si>
    <t>sym spinnaker</t>
  </si>
  <si>
    <t>asym spinnnaker</t>
  </si>
  <si>
    <t xml:space="preserve">If you carry both symmetric and asymmetric spinnakers, </t>
  </si>
  <si>
    <t>Mainsail</t>
  </si>
  <si>
    <t>TOTAL</t>
  </si>
  <si>
    <t>New/modified keel fin</t>
  </si>
  <si>
    <t>New/modified bulb</t>
  </si>
  <si>
    <t>New/modified rudder</t>
  </si>
  <si>
    <t>New/modified mast</t>
  </si>
  <si>
    <t>Hull-interior-appendage-rig. Tick box ONLY if YES. Leave blank if No</t>
  </si>
  <si>
    <t>LH for fee calculation only</t>
  </si>
  <si>
    <r>
      <t xml:space="preserve">which is the </t>
    </r>
    <r>
      <rPr>
        <b/>
        <sz val="10"/>
        <rFont val="Arial"/>
        <family val="2"/>
      </rPr>
      <t>largest</t>
    </r>
    <r>
      <rPr>
        <sz val="10"/>
        <rFont val="Arial"/>
        <family val="2"/>
      </rPr>
      <t xml:space="preserve"> carried when racing:? </t>
    </r>
    <r>
      <rPr>
        <b/>
        <sz val="10"/>
        <rFont val="Arial"/>
        <family val="2"/>
      </rPr>
      <t>(tick one box below</t>
    </r>
    <r>
      <rPr>
        <sz val="10"/>
        <rFont val="Arial"/>
        <family val="2"/>
      </rPr>
      <t>)</t>
    </r>
  </si>
  <si>
    <t>spreaders</t>
  </si>
  <si>
    <t>jumpers</t>
  </si>
  <si>
    <t>runners</t>
  </si>
  <si>
    <t>checks</t>
  </si>
  <si>
    <t>rods</t>
  </si>
  <si>
    <t>NS</t>
  </si>
  <si>
    <t>JP</t>
  </si>
  <si>
    <t>NR</t>
  </si>
  <si>
    <t>NC</t>
  </si>
  <si>
    <t>RR</t>
  </si>
  <si>
    <t>HHW!</t>
  </si>
  <si>
    <t>Boat name</t>
  </si>
  <si>
    <t>Address</t>
  </si>
  <si>
    <t>changes NO</t>
  </si>
  <si>
    <t>changes YES</t>
  </si>
  <si>
    <t>Date submitted</t>
  </si>
  <si>
    <t>HLUmax*</t>
  </si>
  <si>
    <t>HLUmax = the longest luff length of any headsail aboard that may be used for racing</t>
  </si>
  <si>
    <r>
      <rPr>
        <b/>
        <sz val="10"/>
        <color indexed="30"/>
        <rFont val="Arial"/>
        <family val="2"/>
      </rPr>
      <t>DECLARATION:</t>
    </r>
    <r>
      <rPr>
        <sz val="10"/>
        <color indexed="30"/>
        <rFont val="Arial"/>
        <family val="2"/>
      </rPr>
      <t xml:space="preserve">  By submitting this form, you confirm that information supplied is correct to the best of your knowledge, and that you have read the current IRC Class Rules and agree to comply with them in full.  </t>
    </r>
  </si>
  <si>
    <r>
      <rPr>
        <b/>
        <sz val="10"/>
        <color indexed="30"/>
        <rFont val="Arial"/>
        <family val="2"/>
      </rPr>
      <t>ONE DESIGNS</t>
    </r>
    <r>
      <rPr>
        <sz val="10"/>
        <color indexed="30"/>
        <rFont val="Arial"/>
        <family val="2"/>
      </rPr>
      <t>: You declare that the above yacht complies with the current One Design Class Rules for this design and holds a valid class certificate.</t>
    </r>
  </si>
  <si>
    <r>
      <t>Foot Offset</t>
    </r>
    <r>
      <rPr>
        <b/>
        <sz val="10"/>
        <color indexed="10"/>
        <rFont val="Arial"/>
        <family val="2"/>
      </rPr>
      <t xml:space="preserve"> if &gt;7.5% HLP</t>
    </r>
  </si>
  <si>
    <t>Material in keel fin</t>
  </si>
  <si>
    <t>(kg)</t>
  </si>
  <si>
    <t>Draft (max)</t>
  </si>
  <si>
    <t>Beam (max)</t>
  </si>
  <si>
    <t>Aft stays or sets of stays</t>
  </si>
  <si>
    <t>(see info &amp; drawings)</t>
  </si>
  <si>
    <t>FinLead</t>
  </si>
  <si>
    <t>AftRigging</t>
  </si>
  <si>
    <t>new 2017</t>
  </si>
  <si>
    <t>Keel fin &amp; bulb materials</t>
  </si>
  <si>
    <t>Please give full details if changed --&gt;</t>
  </si>
  <si>
    <t>(includes jumper struts)</t>
  </si>
  <si>
    <t>Spreaders swept back Y/N</t>
  </si>
  <si>
    <t>SS</t>
  </si>
  <si>
    <t>sweepback</t>
  </si>
  <si>
    <t>D62</t>
  </si>
  <si>
    <t>Yes or No</t>
  </si>
  <si>
    <t>1 = yes, 0 = no or blank</t>
  </si>
  <si>
    <t>Rule 19.6</t>
  </si>
  <si>
    <t>ADDITIONAL DETAILS (if there is no specific question for the item you have changed, please give details here)</t>
  </si>
  <si>
    <t>LH up to 11.99m</t>
  </si>
  <si>
    <t>LH 12.00-17.99m</t>
  </si>
  <si>
    <t>Enter LH in cell D39 to calculate fee</t>
  </si>
  <si>
    <t>Two masted rigs only:</t>
  </si>
  <si>
    <t>A</t>
  </si>
  <si>
    <t>v.171124</t>
  </si>
  <si>
    <t>USA - IRC Amendment - USA</t>
  </si>
  <si>
    <r>
      <t xml:space="preserve">If </t>
    </r>
    <r>
      <rPr>
        <b/>
        <sz val="10"/>
        <color rgb="FFFF0000"/>
        <rFont val="Arial"/>
        <family val="2"/>
      </rPr>
      <t>Expedited processing</t>
    </r>
    <r>
      <rPr>
        <sz val="10"/>
        <color rgb="FFFF0000"/>
        <rFont val="Arial"/>
        <family val="2"/>
      </rPr>
      <t xml:space="preserve"> required (5 working days/double fee), tick box: </t>
    </r>
  </si>
  <si>
    <t>Fee:</t>
  </si>
  <si>
    <t>SAIL DATA changes:</t>
  </si>
  <si>
    <t>Obtain sail measurement certficate(s) from your sailmaker.</t>
  </si>
  <si>
    <t>Insert sail dimensions in the appropriate cells.</t>
  </si>
  <si>
    <t>Submit sail certificates along with this application.</t>
  </si>
  <si>
    <r>
      <rPr>
        <b/>
        <sz val="10"/>
        <color rgb="FFFF0000"/>
        <rFont val="Arial"/>
        <family val="2"/>
      </rPr>
      <t>Email</t>
    </r>
    <r>
      <rPr>
        <b/>
        <sz val="10"/>
        <rFont val="Arial"/>
        <family val="2"/>
      </rPr>
      <t xml:space="preserve"> "</t>
    </r>
    <r>
      <rPr>
        <b/>
        <sz val="10"/>
        <color rgb="FFFF0000"/>
        <rFont val="Arial"/>
        <family val="2"/>
      </rPr>
      <t>.xls</t>
    </r>
    <r>
      <rPr>
        <b/>
        <sz val="10"/>
        <rFont val="Arial"/>
        <family val="2"/>
      </rPr>
      <t>" or "</t>
    </r>
    <r>
      <rPr>
        <b/>
        <sz val="10"/>
        <color rgb="FFFF0000"/>
        <rFont val="Arial"/>
        <family val="2"/>
      </rPr>
      <t>.xlsx</t>
    </r>
    <r>
      <rPr>
        <b/>
        <sz val="10"/>
        <rFont val="Arial"/>
        <family val="2"/>
      </rPr>
      <t xml:space="preserve">" file as an attachment to </t>
    </r>
    <r>
      <rPr>
        <b/>
        <sz val="10"/>
        <color rgb="FF0000FF"/>
        <rFont val="Arial"/>
        <family val="2"/>
      </rPr>
      <t>IRC@ussailing.org</t>
    </r>
  </si>
  <si>
    <t>Emailed .pdf files and faxed or mailed paper forms cannot be accepted.</t>
  </si>
  <si>
    <t xml:space="preserve"> if changed</t>
  </si>
  <si>
    <r>
      <rPr>
        <b/>
        <sz val="10"/>
        <rFont val="Arial"/>
        <family val="2"/>
      </rPr>
      <t>MUW</t>
    </r>
    <r>
      <rPr>
        <sz val="10"/>
        <rFont val="Arial"/>
        <family val="2"/>
      </rPr>
      <t xml:space="preserve"> - 7/8 Width</t>
    </r>
  </si>
  <si>
    <r>
      <rPr>
        <b/>
        <sz val="10"/>
        <rFont val="Arial"/>
        <family val="2"/>
      </rPr>
      <t>MTW</t>
    </r>
    <r>
      <rPr>
        <sz val="10"/>
        <rFont val="Arial"/>
        <family val="2"/>
      </rPr>
      <t xml:space="preserve"> - 3/4 Width</t>
    </r>
  </si>
  <si>
    <r>
      <rPr>
        <b/>
        <sz val="10"/>
        <rFont val="Arial"/>
        <family val="2"/>
      </rPr>
      <t>MHW</t>
    </r>
    <r>
      <rPr>
        <sz val="10"/>
        <rFont val="Arial"/>
        <family val="2"/>
      </rPr>
      <t xml:space="preserve"> - 1/2 Width</t>
    </r>
  </si>
  <si>
    <r>
      <rPr>
        <b/>
        <sz val="10"/>
        <rFont val="Arial"/>
        <family val="2"/>
      </rPr>
      <t>HLU</t>
    </r>
    <r>
      <rPr>
        <sz val="10"/>
        <rFont val="Arial"/>
        <family val="2"/>
      </rPr>
      <t xml:space="preserve"> - Luff</t>
    </r>
  </si>
  <si>
    <r>
      <rPr>
        <b/>
        <sz val="10"/>
        <rFont val="Arial"/>
        <family val="2"/>
      </rPr>
      <t>HLP</t>
    </r>
    <r>
      <rPr>
        <sz val="10"/>
        <rFont val="Arial"/>
        <family val="2"/>
      </rPr>
      <t xml:space="preserve"> - LP</t>
    </r>
  </si>
  <si>
    <r>
      <rPr>
        <b/>
        <sz val="10"/>
        <rFont val="Arial"/>
        <family val="2"/>
      </rPr>
      <t>HHW</t>
    </r>
    <r>
      <rPr>
        <sz val="10"/>
        <rFont val="Arial"/>
        <family val="2"/>
      </rPr>
      <t xml:space="preserve"> - 1/2 Width</t>
    </r>
  </si>
  <si>
    <r>
      <rPr>
        <b/>
        <sz val="10"/>
        <rFont val="Arial"/>
        <family val="2"/>
      </rPr>
      <t>HTW</t>
    </r>
    <r>
      <rPr>
        <sz val="10"/>
        <rFont val="Arial"/>
        <family val="2"/>
      </rPr>
      <t xml:space="preserve"> - 3/4 Width</t>
    </r>
  </si>
  <si>
    <r>
      <rPr>
        <b/>
        <sz val="10"/>
        <rFont val="Arial"/>
        <family val="2"/>
      </rPr>
      <t>HUW</t>
    </r>
    <r>
      <rPr>
        <sz val="10"/>
        <rFont val="Arial"/>
        <family val="2"/>
      </rPr>
      <t xml:space="preserve"> - 7/8 Width</t>
    </r>
  </si>
  <si>
    <r>
      <rPr>
        <b/>
        <sz val="10"/>
        <rFont val="Arial"/>
        <family val="2"/>
      </rPr>
      <t>SLU</t>
    </r>
    <r>
      <rPr>
        <sz val="10"/>
        <rFont val="Arial"/>
        <family val="2"/>
      </rPr>
      <t xml:space="preserve"> - Luff</t>
    </r>
  </si>
  <si>
    <r>
      <rPr>
        <b/>
        <sz val="10"/>
        <rFont val="Arial"/>
        <family val="2"/>
      </rPr>
      <t>SLE</t>
    </r>
    <r>
      <rPr>
        <sz val="10"/>
        <rFont val="Arial"/>
        <family val="2"/>
      </rPr>
      <t xml:space="preserve"> - Leech</t>
    </r>
  </si>
  <si>
    <r>
      <rPr>
        <b/>
        <sz val="10"/>
        <rFont val="Arial"/>
        <family val="2"/>
      </rPr>
      <t>SFL</t>
    </r>
    <r>
      <rPr>
        <sz val="10"/>
        <rFont val="Arial"/>
        <family val="2"/>
      </rPr>
      <t xml:space="preserve"> - Foot</t>
    </r>
  </si>
  <si>
    <r>
      <rPr>
        <b/>
        <sz val="10"/>
        <rFont val="Arial"/>
        <family val="2"/>
      </rPr>
      <t>SHW</t>
    </r>
    <r>
      <rPr>
        <sz val="10"/>
        <rFont val="Arial"/>
        <family val="2"/>
      </rPr>
      <t xml:space="preserve"> - 1/2 Width</t>
    </r>
  </si>
  <si>
    <r>
      <t xml:space="preserve">  *If giving new headsail data, please confirm HLUmax even if not changed from before</t>
    </r>
    <r>
      <rPr>
        <sz val="10"/>
        <rFont val="Arial"/>
        <family val="2"/>
      </rPr>
      <t>, thank you</t>
    </r>
  </si>
  <si>
    <r>
      <t xml:space="preserve">For </t>
    </r>
    <r>
      <rPr>
        <b/>
        <u/>
        <sz val="10"/>
        <color indexed="10"/>
        <rFont val="Arial"/>
        <family val="2"/>
      </rPr>
      <t>ALL</t>
    </r>
    <r>
      <rPr>
        <b/>
        <sz val="10"/>
        <rFont val="Arial"/>
        <family val="2"/>
      </rPr>
      <t xml:space="preserve"> Sails:</t>
    </r>
  </si>
  <si>
    <r>
      <rPr>
        <b/>
        <u/>
        <sz val="10"/>
        <color indexed="10"/>
        <rFont val="Arial"/>
        <family val="2"/>
      </rPr>
      <t>ALWAYS</t>
    </r>
    <r>
      <rPr>
        <b/>
        <sz val="10"/>
        <rFont val="Arial"/>
        <family val="2"/>
      </rPr>
      <t xml:space="preserve"> insert </t>
    </r>
    <r>
      <rPr>
        <b/>
        <u/>
        <sz val="10"/>
        <color indexed="10"/>
        <rFont val="Arial"/>
        <family val="2"/>
      </rPr>
      <t>ALL</t>
    </r>
    <r>
      <rPr>
        <b/>
        <sz val="10"/>
        <rFont val="Arial"/>
        <family val="2"/>
      </rPr>
      <t xml:space="preserve"> individual sail dimensions when reporting new/remeasured sails. </t>
    </r>
    <r>
      <rPr>
        <b/>
        <u/>
        <sz val="10"/>
        <color indexed="10"/>
        <rFont val="Arial"/>
        <family val="2"/>
      </rPr>
      <t>ALWAYS</t>
    </r>
    <r>
      <rPr>
        <b/>
        <sz val="10"/>
        <rFont val="Arial"/>
        <family val="2"/>
      </rPr>
      <t xml:space="preserve"> provide sail certificates when reporting new/remeasured sails.</t>
    </r>
  </si>
  <si>
    <t>PAYMENT DETAILS</t>
  </si>
  <si>
    <t>PAYMENT BY CREDIT CARD:</t>
  </si>
  <si>
    <r>
      <t xml:space="preserve">   - Provide the </t>
    </r>
    <r>
      <rPr>
        <b/>
        <u/>
        <sz val="9"/>
        <color rgb="FFFF0000"/>
        <rFont val="Arial"/>
        <family val="2"/>
      </rPr>
      <t>Fee</t>
    </r>
    <r>
      <rPr>
        <sz val="9"/>
        <rFont val="Arial"/>
        <family val="2"/>
      </rPr>
      <t xml:space="preserve">. Ensure you provide the </t>
    </r>
    <r>
      <rPr>
        <b/>
        <u/>
        <sz val="9"/>
        <color rgb="FFFF0000"/>
        <rFont val="Arial"/>
        <family val="2"/>
      </rPr>
      <t>EXPEDITED FEE</t>
    </r>
    <r>
      <rPr>
        <sz val="9"/>
        <rFont val="Arial"/>
        <family val="2"/>
      </rPr>
      <t xml:space="preserve"> if the certificate is needed w/in 5 days</t>
    </r>
  </si>
  <si>
    <r>
      <t xml:space="preserve">   - Provide </t>
    </r>
    <r>
      <rPr>
        <b/>
        <u/>
        <sz val="9"/>
        <color rgb="FFFF0000"/>
        <rFont val="Arial"/>
        <family val="2"/>
      </rPr>
      <t>US Sailing Member ID</t>
    </r>
    <r>
      <rPr>
        <sz val="9"/>
        <rFont val="Arial"/>
        <family val="2"/>
      </rPr>
      <t xml:space="preserve">, </t>
    </r>
    <r>
      <rPr>
        <b/>
        <u/>
        <sz val="9"/>
        <color rgb="FFFF0000"/>
        <rFont val="Arial"/>
        <family val="2"/>
      </rPr>
      <t>Boat Name</t>
    </r>
    <r>
      <rPr>
        <sz val="9"/>
        <rFont val="Arial"/>
        <family val="2"/>
      </rPr>
      <t xml:space="preserve"> and </t>
    </r>
    <r>
      <rPr>
        <b/>
        <u/>
        <sz val="9"/>
        <color rgb="FFFF0000"/>
        <rFont val="Arial"/>
        <family val="2"/>
      </rPr>
      <t>Sail Number</t>
    </r>
  </si>
  <si>
    <t>PAYMENT BY CHECK:</t>
  </si>
  <si>
    <r>
      <t xml:space="preserve">   - Make payable to "</t>
    </r>
    <r>
      <rPr>
        <b/>
        <u/>
        <sz val="9"/>
        <color rgb="FFFF0000"/>
        <rFont val="Arial"/>
        <family val="2"/>
      </rPr>
      <t>US Sailing Association</t>
    </r>
    <r>
      <rPr>
        <sz val="9"/>
        <rFont val="Arial"/>
        <family val="2"/>
      </rPr>
      <t xml:space="preserve">" write </t>
    </r>
    <r>
      <rPr>
        <b/>
        <u/>
        <sz val="9"/>
        <color rgb="FFFF0000"/>
        <rFont val="Arial"/>
        <family val="2"/>
      </rPr>
      <t>Boat Name</t>
    </r>
    <r>
      <rPr>
        <sz val="9"/>
        <rFont val="Arial"/>
        <family val="2"/>
      </rPr>
      <t xml:space="preserve"> and "</t>
    </r>
    <r>
      <rPr>
        <b/>
        <u/>
        <sz val="9"/>
        <color rgb="FFFF0000"/>
        <rFont val="Arial"/>
        <family val="2"/>
      </rPr>
      <t>IRC Certificate</t>
    </r>
    <r>
      <rPr>
        <sz val="9"/>
        <rFont val="Arial"/>
        <family val="2"/>
      </rPr>
      <t>" on the check</t>
    </r>
  </si>
  <si>
    <r>
      <t xml:space="preserve">   - Mail to:  </t>
    </r>
    <r>
      <rPr>
        <b/>
        <u/>
        <sz val="9"/>
        <color rgb="FFFF0000"/>
        <rFont val="Arial"/>
        <family val="2"/>
      </rPr>
      <t xml:space="preserve"> US Sailing Association</t>
    </r>
    <r>
      <rPr>
        <sz val="9"/>
        <rFont val="Arial"/>
        <family val="2"/>
      </rPr>
      <t xml:space="preserve">, </t>
    </r>
    <r>
      <rPr>
        <b/>
        <u/>
        <sz val="9"/>
        <color rgb="FFFF0000"/>
        <rFont val="Arial"/>
        <family val="2"/>
      </rPr>
      <t>1 Roger Williams University Way</t>
    </r>
    <r>
      <rPr>
        <sz val="9"/>
        <rFont val="Arial"/>
        <family val="2"/>
      </rPr>
      <t xml:space="preserve">, </t>
    </r>
    <r>
      <rPr>
        <b/>
        <u/>
        <sz val="9"/>
        <color rgb="FFFF0000"/>
        <rFont val="Arial"/>
        <family val="2"/>
      </rPr>
      <t>Bristol, RI 02809</t>
    </r>
  </si>
  <si>
    <t>Expedited processing required to receive certificate within
 5 business days</t>
  </si>
  <si>
    <r>
      <t xml:space="preserve">   - Telephone </t>
    </r>
    <r>
      <rPr>
        <b/>
        <sz val="9"/>
        <color rgb="FFFF0000"/>
        <rFont val="Arial"/>
        <family val="2"/>
      </rPr>
      <t>800 - 877 - 2451</t>
    </r>
    <r>
      <rPr>
        <sz val="9"/>
        <rFont val="Arial"/>
        <family val="2"/>
      </rPr>
      <t xml:space="preserve"> and ask to pay for an </t>
    </r>
    <r>
      <rPr>
        <b/>
        <sz val="9"/>
        <color rgb="FFFF0000"/>
        <rFont val="Arial"/>
        <family val="2"/>
      </rPr>
      <t>IRC amendment application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</si>
</sst>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00"/>
    <numFmt numFmtId="166" formatCode="mmm\ dd\,\ yyyy"/>
  </numFmts>
  <fonts count="59">
    <font>
      <sz val="10"/>
      <name val="Arial"/>
    </font>
    <font>
      <sz val="10"/>
      <name val="Arial"/>
      <family val="2"/>
    </font>
    <font>
      <b/>
      <sz val="10"/>
      <name val="Arial"/>
      <family val="2"/>
    </font>
    <font>
      <sz val="8"/>
      <name val="Arial"/>
      <family val="2"/>
    </font>
    <font>
      <b/>
      <sz val="10"/>
      <color indexed="10"/>
      <name val="Arial"/>
      <family val="2"/>
    </font>
    <font>
      <sz val="10"/>
      <name val="Arial"/>
      <family val="2"/>
    </font>
    <font>
      <b/>
      <sz val="9"/>
      <color indexed="9"/>
      <name val="Arial"/>
      <family val="2"/>
    </font>
    <font>
      <sz val="9"/>
      <name val="Arial"/>
      <family val="2"/>
    </font>
    <font>
      <b/>
      <sz val="9"/>
      <name val="Arial"/>
      <family val="2"/>
    </font>
    <font>
      <b/>
      <sz val="8"/>
      <color indexed="62"/>
      <name val="Arial"/>
      <family val="2"/>
    </font>
    <font>
      <i/>
      <sz val="10"/>
      <name val="Arial"/>
      <family val="2"/>
    </font>
    <font>
      <i/>
      <sz val="9"/>
      <name val="Arial"/>
      <family val="2"/>
    </font>
    <font>
      <i/>
      <sz val="10"/>
      <color indexed="62"/>
      <name val="Arial"/>
      <family val="2"/>
    </font>
    <font>
      <b/>
      <sz val="10"/>
      <color indexed="18"/>
      <name val="Arial"/>
      <family val="2"/>
    </font>
    <font>
      <u/>
      <sz val="10"/>
      <color indexed="12"/>
      <name val="Arial"/>
      <family val="2"/>
    </font>
    <font>
      <b/>
      <sz val="12"/>
      <color indexed="10"/>
      <name val="Arial"/>
      <family val="2"/>
    </font>
    <font>
      <b/>
      <sz val="12"/>
      <name val="Arial"/>
      <family val="2"/>
    </font>
    <font>
      <b/>
      <sz val="10"/>
      <color indexed="12"/>
      <name val="Arial"/>
      <family val="2"/>
    </font>
    <font>
      <b/>
      <sz val="36"/>
      <color indexed="9"/>
      <name val="Arial"/>
      <family val="2"/>
    </font>
    <font>
      <sz val="10"/>
      <color indexed="10"/>
      <name val="Arial"/>
      <family val="2"/>
    </font>
    <font>
      <b/>
      <sz val="10"/>
      <color indexed="8"/>
      <name val="Arial"/>
      <family val="2"/>
    </font>
    <font>
      <sz val="10"/>
      <color indexed="8"/>
      <name val="Arial"/>
      <family val="2"/>
    </font>
    <font>
      <sz val="9"/>
      <color indexed="12"/>
      <name val="Arial"/>
      <family val="2"/>
    </font>
    <font>
      <b/>
      <sz val="72"/>
      <color indexed="9"/>
      <name val="Arial"/>
      <family val="2"/>
    </font>
    <font>
      <b/>
      <sz val="16"/>
      <name val="Arial"/>
      <family val="2"/>
    </font>
    <font>
      <i/>
      <sz val="10"/>
      <color indexed="10"/>
      <name val="Arial"/>
      <family val="2"/>
    </font>
    <font>
      <sz val="9"/>
      <color indexed="10"/>
      <name val="Arial"/>
      <family val="2"/>
    </font>
    <font>
      <sz val="9"/>
      <color indexed="22"/>
      <name val="Arial"/>
      <family val="2"/>
    </font>
    <font>
      <b/>
      <sz val="11"/>
      <name val="Arial"/>
      <family val="2"/>
    </font>
    <font>
      <sz val="10"/>
      <color indexed="10"/>
      <name val="Arial"/>
      <family val="2"/>
    </font>
    <font>
      <b/>
      <sz val="10"/>
      <color indexed="10"/>
      <name val="Arial"/>
      <family val="2"/>
    </font>
    <font>
      <b/>
      <sz val="10"/>
      <color indexed="17"/>
      <name val="Arial"/>
      <family val="2"/>
    </font>
    <font>
      <b/>
      <sz val="11"/>
      <color indexed="10"/>
      <name val="Arial"/>
      <family val="2"/>
    </font>
    <font>
      <b/>
      <sz val="14"/>
      <name val="Arial"/>
      <family val="2"/>
    </font>
    <font>
      <sz val="10"/>
      <color indexed="30"/>
      <name val="Arial"/>
      <family val="2"/>
    </font>
    <font>
      <b/>
      <sz val="10"/>
      <color indexed="30"/>
      <name val="Arial"/>
      <family val="2"/>
    </font>
    <font>
      <u/>
      <sz val="11"/>
      <color indexed="12"/>
      <name val="Arial"/>
      <family val="2"/>
    </font>
    <font>
      <sz val="11"/>
      <name val="Arial"/>
      <family val="2"/>
    </font>
    <font>
      <b/>
      <sz val="24"/>
      <name val="Arial"/>
      <family val="2"/>
    </font>
    <font>
      <b/>
      <sz val="20"/>
      <name val="Arial"/>
      <family val="2"/>
    </font>
    <font>
      <b/>
      <sz val="48"/>
      <name val="Arial"/>
      <family val="2"/>
    </font>
    <font>
      <b/>
      <sz val="12"/>
      <color rgb="FF0070C0"/>
      <name val="Arial"/>
      <family val="2"/>
    </font>
    <font>
      <sz val="10"/>
      <color rgb="FFFF0000"/>
      <name val="Arial"/>
      <family val="2"/>
    </font>
    <font>
      <b/>
      <sz val="12"/>
      <color rgb="FF002060"/>
      <name val="Arial"/>
      <family val="2"/>
    </font>
    <font>
      <sz val="10"/>
      <color rgb="FF0070C0"/>
      <name val="Arial"/>
      <family val="2"/>
    </font>
    <font>
      <b/>
      <sz val="10"/>
      <color rgb="FFFF0000"/>
      <name val="Arial"/>
      <family val="2"/>
    </font>
    <font>
      <sz val="14"/>
      <name val="Arial"/>
      <family val="2"/>
    </font>
    <font>
      <b/>
      <u/>
      <sz val="10"/>
      <name val="Arial"/>
      <family val="2"/>
    </font>
    <font>
      <u/>
      <sz val="10"/>
      <name val="Arial"/>
      <family val="2"/>
    </font>
    <font>
      <b/>
      <sz val="10"/>
      <color rgb="FF0000FF"/>
      <name val="Arial"/>
      <family val="2"/>
    </font>
    <font>
      <b/>
      <i/>
      <sz val="10"/>
      <color rgb="FFFF0000"/>
      <name val="Arial"/>
      <family val="2"/>
    </font>
    <font>
      <b/>
      <sz val="10"/>
      <color theme="0"/>
      <name val="Arial"/>
      <family val="2"/>
    </font>
    <font>
      <sz val="10"/>
      <color theme="0"/>
      <name val="Arial"/>
      <family val="2"/>
    </font>
    <font>
      <i/>
      <sz val="9"/>
      <color theme="0"/>
      <name val="Arial"/>
      <family val="2"/>
    </font>
    <font>
      <b/>
      <u/>
      <sz val="10"/>
      <color indexed="10"/>
      <name val="Arial"/>
      <family val="2"/>
    </font>
    <font>
      <b/>
      <sz val="9"/>
      <color rgb="FFFF0000"/>
      <name val="Arial"/>
      <family val="2"/>
    </font>
    <font>
      <b/>
      <u/>
      <sz val="9"/>
      <color rgb="FFFF0000"/>
      <name val="Arial"/>
      <family val="2"/>
    </font>
    <font>
      <sz val="8"/>
      <color rgb="FF000000"/>
      <name val="Tahoma"/>
      <family val="2"/>
    </font>
    <font>
      <b/>
      <sz val="11"/>
      <color rgb="FFFF0000"/>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6"/>
        <bgColor indexed="64"/>
      </patternFill>
    </fill>
    <fill>
      <patternFill patternType="solid">
        <fgColor theme="5" tint="0.79998168889431442"/>
        <bgColor indexed="64"/>
      </patternFill>
    </fill>
    <fill>
      <patternFill patternType="solid">
        <fgColor rgb="FFFF7C80"/>
        <bgColor indexed="64"/>
      </patternFill>
    </fill>
    <fill>
      <patternFill patternType="solid">
        <fgColor rgb="FFFFFF99"/>
        <bgColor indexed="64"/>
      </patternFill>
    </fill>
    <fill>
      <patternFill patternType="solid">
        <fgColor theme="3" tint="0.79998168889431442"/>
        <bgColor indexed="64"/>
      </patternFill>
    </fill>
  </fills>
  <borders count="3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rgb="FF808080"/>
      </bottom>
      <diagonal/>
    </border>
    <border>
      <left style="thin">
        <color indexed="64"/>
      </left>
      <right style="thin">
        <color indexed="64"/>
      </right>
      <top style="thin">
        <color rgb="FF808080"/>
      </top>
      <bottom style="thin">
        <color rgb="FF808080"/>
      </bottom>
      <diagonal/>
    </border>
    <border>
      <left style="thin">
        <color indexed="64"/>
      </left>
      <right/>
      <top style="thin">
        <color rgb="FF808080"/>
      </top>
      <bottom style="thin">
        <color rgb="FF808080"/>
      </bottom>
      <diagonal/>
    </border>
    <border>
      <left/>
      <right/>
      <top style="thin">
        <color rgb="FF808080"/>
      </top>
      <bottom style="thin">
        <color rgb="FF808080"/>
      </bottom>
      <diagonal/>
    </border>
    <border>
      <left/>
      <right style="thin">
        <color indexed="64"/>
      </right>
      <top style="thin">
        <color rgb="FF808080"/>
      </top>
      <bottom style="thin">
        <color rgb="FF808080"/>
      </bottom>
      <diagonal/>
    </border>
    <border>
      <left style="thin">
        <color indexed="64"/>
      </left>
      <right style="thin">
        <color indexed="64"/>
      </right>
      <top style="thin">
        <color rgb="FF808080"/>
      </top>
      <bottom style="thin">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392">
    <xf numFmtId="0" fontId="0" fillId="0" borderId="0" xfId="0"/>
    <xf numFmtId="0" fontId="0" fillId="0" borderId="0" xfId="0" applyBorder="1" applyAlignment="1"/>
    <xf numFmtId="0" fontId="0" fillId="0" borderId="0" xfId="0" applyProtection="1">
      <protection locked="0"/>
    </xf>
    <xf numFmtId="0" fontId="2" fillId="0" borderId="0" xfId="0" applyFont="1" applyProtection="1"/>
    <xf numFmtId="0" fontId="0" fillId="0" borderId="0" xfId="0" applyProtection="1"/>
    <xf numFmtId="0" fontId="2" fillId="0" borderId="1" xfId="0" applyFont="1" applyBorder="1" applyProtection="1"/>
    <xf numFmtId="0" fontId="0" fillId="0" borderId="2" xfId="0" applyBorder="1" applyProtection="1"/>
    <xf numFmtId="0" fontId="2" fillId="0" borderId="3" xfId="0" applyFont="1" applyBorder="1" applyProtection="1"/>
    <xf numFmtId="0" fontId="0" fillId="0" borderId="4" xfId="0" applyBorder="1" applyProtection="1"/>
    <xf numFmtId="0" fontId="5" fillId="0" borderId="4" xfId="0" applyFont="1" applyBorder="1" applyAlignment="1" applyProtection="1">
      <alignment horizontal="left"/>
    </xf>
    <xf numFmtId="0" fontId="2" fillId="0" borderId="5" xfId="0" applyFont="1" applyBorder="1" applyProtection="1"/>
    <xf numFmtId="0" fontId="0" fillId="0" borderId="6" xfId="0" applyBorder="1" applyProtection="1"/>
    <xf numFmtId="0" fontId="0" fillId="0" borderId="0" xfId="0" applyFill="1" applyBorder="1" applyProtection="1"/>
    <xf numFmtId="0" fontId="11" fillId="0" borderId="7" xfId="0" applyFont="1" applyBorder="1" applyAlignment="1" applyProtection="1">
      <alignment horizontal="center"/>
    </xf>
    <xf numFmtId="0" fontId="2" fillId="0" borderId="8" xfId="0" applyFont="1" applyBorder="1" applyProtection="1"/>
    <xf numFmtId="0" fontId="0" fillId="0" borderId="9" xfId="0" applyBorder="1" applyProtection="1"/>
    <xf numFmtId="0" fontId="2" fillId="0" borderId="9" xfId="0" applyFont="1" applyBorder="1" applyProtection="1"/>
    <xf numFmtId="0" fontId="0" fillId="0" borderId="0" xfId="0" applyBorder="1" applyProtection="1"/>
    <xf numFmtId="2" fontId="0" fillId="0" borderId="0" xfId="0" applyNumberFormat="1" applyBorder="1" applyProtection="1"/>
    <xf numFmtId="2" fontId="2" fillId="0" borderId="8" xfId="0" applyNumberFormat="1" applyFont="1" applyBorder="1" applyProtection="1"/>
    <xf numFmtId="2" fontId="17" fillId="0" borderId="7" xfId="0" applyNumberFormat="1" applyFont="1" applyBorder="1" applyAlignment="1" applyProtection="1">
      <alignment horizontal="center"/>
    </xf>
    <xf numFmtId="164" fontId="7" fillId="0" borderId="4" xfId="0" applyNumberFormat="1" applyFont="1" applyBorder="1" applyAlignment="1" applyProtection="1">
      <alignment horizontal="right"/>
    </xf>
    <xf numFmtId="0" fontId="0" fillId="0" borderId="8" xfId="0" applyBorder="1" applyProtection="1"/>
    <xf numFmtId="0" fontId="5" fillId="0" borderId="0" xfId="0" applyFont="1" applyFill="1" applyBorder="1" applyProtection="1"/>
    <xf numFmtId="0" fontId="0" fillId="0" borderId="0" xfId="0" applyAlignment="1"/>
    <xf numFmtId="0" fontId="2" fillId="0" borderId="0" xfId="0" applyFont="1" applyBorder="1" applyProtection="1"/>
    <xf numFmtId="0" fontId="2" fillId="0" borderId="0" xfId="0" applyFont="1" applyBorder="1" applyAlignment="1"/>
    <xf numFmtId="0" fontId="12" fillId="0" borderId="3" xfId="0" applyFont="1" applyFill="1" applyBorder="1" applyAlignment="1" applyProtection="1">
      <alignment shrinkToFit="1"/>
    </xf>
    <xf numFmtId="0" fontId="12" fillId="0" borderId="0" xfId="0" applyFont="1" applyFill="1" applyBorder="1" applyAlignment="1" applyProtection="1">
      <alignment shrinkToFit="1"/>
    </xf>
    <xf numFmtId="0" fontId="0" fillId="0" borderId="0" xfId="0" applyFill="1" applyProtection="1">
      <protection locked="0"/>
    </xf>
    <xf numFmtId="0" fontId="5" fillId="0" borderId="0" xfId="0" applyFont="1" applyFill="1" applyBorder="1" applyAlignment="1" applyProtection="1">
      <alignment horizontal="left"/>
    </xf>
    <xf numFmtId="0" fontId="5" fillId="0" borderId="4" xfId="0" applyFont="1" applyFill="1" applyBorder="1" applyAlignment="1" applyProtection="1">
      <alignment horizontal="left"/>
    </xf>
    <xf numFmtId="0" fontId="5" fillId="0" borderId="0" xfId="0" applyFont="1" applyBorder="1" applyAlignment="1" applyProtection="1">
      <alignment horizontal="left"/>
    </xf>
    <xf numFmtId="0" fontId="2" fillId="0" borderId="0" xfId="0" applyFont="1" applyFill="1" applyBorder="1" applyProtection="1"/>
    <xf numFmtId="0" fontId="11" fillId="0" borderId="0" xfId="0" applyFont="1" applyBorder="1" applyAlignment="1" applyProtection="1">
      <alignment horizontal="left"/>
    </xf>
    <xf numFmtId="0" fontId="4" fillId="0" borderId="0" xfId="0" applyFont="1" applyBorder="1" applyAlignment="1" applyProtection="1">
      <alignment horizontal="left"/>
    </xf>
    <xf numFmtId="0" fontId="2" fillId="0" borderId="0" xfId="0" applyFont="1" applyBorder="1" applyAlignment="1" applyProtection="1">
      <alignment horizontal="left"/>
    </xf>
    <xf numFmtId="2" fontId="11" fillId="0" borderId="7" xfId="0" applyNumberFormat="1" applyFont="1" applyBorder="1" applyAlignment="1" applyProtection="1">
      <alignment horizontal="left"/>
    </xf>
    <xf numFmtId="0" fontId="2" fillId="0" borderId="0" xfId="0" applyFont="1" applyFill="1" applyBorder="1" applyAlignment="1" applyProtection="1">
      <alignment horizontal="left"/>
    </xf>
    <xf numFmtId="0" fontId="10" fillId="0" borderId="7" xfId="0" applyFont="1" applyFill="1" applyBorder="1" applyAlignment="1" applyProtection="1">
      <alignment horizontal="center"/>
    </xf>
    <xf numFmtId="0" fontId="0" fillId="0" borderId="0" xfId="0" applyBorder="1" applyAlignment="1" applyProtection="1"/>
    <xf numFmtId="0" fontId="5" fillId="0" borderId="0" xfId="0" applyFont="1" applyFill="1" applyBorder="1" applyAlignment="1" applyProtection="1">
      <alignment vertical="top" wrapText="1"/>
    </xf>
    <xf numFmtId="2" fontId="0" fillId="0" borderId="0" xfId="0" applyNumberFormat="1" applyFill="1" applyBorder="1" applyAlignment="1" applyProtection="1">
      <alignment horizontal="left"/>
    </xf>
    <xf numFmtId="0" fontId="5" fillId="0" borderId="3" xfId="0" applyFont="1" applyFill="1" applyBorder="1" applyAlignment="1" applyProtection="1">
      <alignment vertical="top" wrapText="1"/>
    </xf>
    <xf numFmtId="0" fontId="2" fillId="0" borderId="0" xfId="0" applyFont="1" applyBorder="1" applyAlignment="1" applyProtection="1"/>
    <xf numFmtId="0" fontId="13" fillId="0" borderId="0" xfId="0" applyFont="1" applyFill="1" applyBorder="1" applyAlignment="1" applyProtection="1">
      <alignment horizontal="center" vertical="top" shrinkToFit="1"/>
    </xf>
    <xf numFmtId="2" fontId="11" fillId="0" borderId="7" xfId="0" applyNumberFormat="1" applyFont="1" applyFill="1" applyBorder="1" applyAlignment="1" applyProtection="1">
      <alignment horizontal="left"/>
    </xf>
    <xf numFmtId="0" fontId="13" fillId="0" borderId="3" xfId="0" applyFont="1" applyFill="1" applyBorder="1" applyAlignment="1" applyProtection="1">
      <alignment horizontal="center" vertical="top" shrinkToFit="1"/>
    </xf>
    <xf numFmtId="0" fontId="0" fillId="0" borderId="3" xfId="0" applyFill="1" applyBorder="1" applyAlignment="1" applyProtection="1">
      <alignment vertical="top" wrapText="1"/>
    </xf>
    <xf numFmtId="0" fontId="0" fillId="0" borderId="0" xfId="0" applyFill="1" applyBorder="1" applyAlignment="1" applyProtection="1">
      <alignment vertical="top" wrapText="1"/>
    </xf>
    <xf numFmtId="49" fontId="7" fillId="0" borderId="0" xfId="0" applyNumberFormat="1" applyFont="1" applyFill="1" applyBorder="1" applyProtection="1"/>
    <xf numFmtId="0" fontId="7" fillId="0" borderId="0" xfId="0" applyFont="1" applyFill="1" applyBorder="1" applyAlignment="1" applyProtection="1">
      <alignment horizontal="right"/>
    </xf>
    <xf numFmtId="49" fontId="7" fillId="0" borderId="0" xfId="0" applyNumberFormat="1" applyFont="1" applyFill="1" applyBorder="1" applyAlignment="1" applyProtection="1">
      <alignment horizontal="right"/>
    </xf>
    <xf numFmtId="0" fontId="9" fillId="0" borderId="0" xfId="0" applyFont="1" applyProtection="1"/>
    <xf numFmtId="0" fontId="0" fillId="0" borderId="9" xfId="0" applyFill="1" applyBorder="1" applyAlignment="1" applyProtection="1">
      <alignment horizontal="left"/>
    </xf>
    <xf numFmtId="49" fontId="0" fillId="0" borderId="0" xfId="0" applyNumberFormat="1" applyFill="1" applyBorder="1" applyProtection="1"/>
    <xf numFmtId="49" fontId="10" fillId="0" borderId="0" xfId="0" applyNumberFormat="1" applyFont="1" applyFill="1" applyBorder="1" applyAlignment="1" applyProtection="1"/>
    <xf numFmtId="0" fontId="18" fillId="0" borderId="0" xfId="0" applyFont="1" applyFill="1" applyBorder="1" applyAlignment="1" applyProtection="1">
      <alignment horizontal="center" vertical="center"/>
    </xf>
    <xf numFmtId="0" fontId="0" fillId="0" borderId="0" xfId="0" applyFill="1" applyAlignment="1" applyProtection="1">
      <protection locked="0"/>
    </xf>
    <xf numFmtId="0" fontId="0" fillId="0" borderId="0" xfId="0" applyAlignment="1" applyProtection="1">
      <protection locked="0"/>
    </xf>
    <xf numFmtId="0" fontId="2" fillId="0" borderId="0" xfId="0" applyFont="1" applyFill="1" applyBorder="1" applyAlignment="1" applyProtection="1">
      <protection locked="0"/>
    </xf>
    <xf numFmtId="0" fontId="2" fillId="0" borderId="0" xfId="0" applyFont="1" applyBorder="1" applyAlignment="1" applyProtection="1">
      <protection locked="0"/>
    </xf>
    <xf numFmtId="0" fontId="0" fillId="0" borderId="0" xfId="0" applyFill="1" applyBorder="1" applyAlignment="1" applyProtection="1">
      <protection locked="0"/>
    </xf>
    <xf numFmtId="0" fontId="0" fillId="0" borderId="0" xfId="0" applyBorder="1" applyAlignment="1" applyProtection="1">
      <protection locked="0"/>
    </xf>
    <xf numFmtId="0" fontId="4" fillId="0" borderId="0" xfId="0" applyFont="1" applyProtection="1"/>
    <xf numFmtId="2" fontId="0" fillId="0" borderId="0" xfId="0" applyNumberFormat="1"/>
    <xf numFmtId="0" fontId="20" fillId="0" borderId="7" xfId="0" applyFont="1" applyFill="1" applyBorder="1" applyProtection="1"/>
    <xf numFmtId="0" fontId="21" fillId="0" borderId="0" xfId="0" applyFont="1" applyFill="1" applyAlignment="1" applyProtection="1">
      <alignment horizontal="right"/>
    </xf>
    <xf numFmtId="0" fontId="21" fillId="0" borderId="0" xfId="0" applyFont="1" applyFill="1" applyProtection="1"/>
    <xf numFmtId="0" fontId="21" fillId="0" borderId="0" xfId="0" applyFont="1" applyFill="1" applyAlignment="1" applyProtection="1">
      <alignment horizontal="center"/>
    </xf>
    <xf numFmtId="2" fontId="21" fillId="0" borderId="0" xfId="0" applyNumberFormat="1" applyFont="1" applyFill="1" applyAlignment="1" applyProtection="1">
      <alignment horizontal="center"/>
    </xf>
    <xf numFmtId="0" fontId="0" fillId="0" borderId="0" xfId="0" applyAlignment="1">
      <alignment horizontal="center"/>
    </xf>
    <xf numFmtId="0" fontId="1" fillId="0" borderId="0" xfId="0" applyFont="1"/>
    <xf numFmtId="1" fontId="0" fillId="0" borderId="0" xfId="0" applyNumberFormat="1"/>
    <xf numFmtId="1" fontId="1" fillId="0" borderId="0" xfId="0" applyNumberFormat="1" applyFont="1"/>
    <xf numFmtId="0" fontId="15" fillId="0" borderId="0" xfId="0" applyFont="1" applyFill="1" applyBorder="1" applyAlignment="1" applyProtection="1">
      <alignment wrapText="1"/>
    </xf>
    <xf numFmtId="0" fontId="10" fillId="0" borderId="0" xfId="0" applyFont="1" applyFill="1" applyBorder="1" applyAlignment="1" applyProtection="1">
      <alignment vertical="top" wrapText="1"/>
    </xf>
    <xf numFmtId="0" fontId="11" fillId="0" borderId="0" xfId="0" applyFont="1" applyBorder="1" applyAlignment="1" applyProtection="1">
      <alignment horizontal="right"/>
    </xf>
    <xf numFmtId="0" fontId="11" fillId="0" borderId="9" xfId="0" applyFont="1" applyBorder="1" applyAlignment="1" applyProtection="1">
      <alignment horizontal="center"/>
    </xf>
    <xf numFmtId="0" fontId="11" fillId="0" borderId="0" xfId="0" applyFont="1" applyBorder="1" applyAlignment="1" applyProtection="1">
      <alignment horizontal="center"/>
    </xf>
    <xf numFmtId="2" fontId="11" fillId="0" borderId="9" xfId="0" applyNumberFormat="1" applyFont="1" applyFill="1" applyBorder="1" applyAlignment="1" applyProtection="1">
      <alignment horizontal="left"/>
    </xf>
    <xf numFmtId="2" fontId="11" fillId="0" borderId="0" xfId="0" applyNumberFormat="1" applyFont="1" applyFill="1" applyBorder="1" applyAlignment="1" applyProtection="1">
      <alignment horizontal="left"/>
    </xf>
    <xf numFmtId="0" fontId="4" fillId="0" borderId="3" xfId="0" applyFont="1" applyFill="1" applyBorder="1" applyAlignment="1" applyProtection="1">
      <alignment vertical="top" wrapText="1"/>
    </xf>
    <xf numFmtId="0" fontId="2" fillId="0" borderId="0" xfId="0" applyFont="1" applyFill="1" applyBorder="1" applyAlignment="1" applyProtection="1">
      <alignment horizontal="center" vertical="center"/>
    </xf>
    <xf numFmtId="49" fontId="5" fillId="0" borderId="0" xfId="0" applyNumberFormat="1" applyFont="1" applyFill="1" applyBorder="1" applyAlignment="1">
      <alignment horizontal="center" vertical="center"/>
    </xf>
    <xf numFmtId="0" fontId="11" fillId="0" borderId="4" xfId="0" applyFont="1" applyBorder="1" applyAlignment="1" applyProtection="1">
      <alignment horizontal="right"/>
    </xf>
    <xf numFmtId="0" fontId="25" fillId="0" borderId="0" xfId="0" applyFont="1" applyFill="1" applyBorder="1" applyAlignment="1" applyProtection="1">
      <alignment vertical="top"/>
    </xf>
    <xf numFmtId="2" fontId="25" fillId="0" borderId="0" xfId="0" applyNumberFormat="1" applyFont="1" applyFill="1" applyBorder="1" applyAlignment="1" applyProtection="1">
      <alignment horizontal="left" vertical="top" wrapText="1"/>
    </xf>
    <xf numFmtId="49" fontId="24" fillId="0" borderId="0" xfId="0" applyNumberFormat="1" applyFont="1" applyFill="1" applyBorder="1" applyAlignment="1">
      <alignment horizontal="center" vertical="center"/>
    </xf>
    <xf numFmtId="0" fontId="30" fillId="0" borderId="0" xfId="0" applyFont="1" applyFill="1" applyBorder="1" applyAlignment="1" applyProtection="1">
      <alignment horizontal="center"/>
    </xf>
    <xf numFmtId="49" fontId="5" fillId="0" borderId="0" xfId="0" applyNumberFormat="1" applyFont="1" applyFill="1" applyBorder="1" applyAlignment="1">
      <alignment horizontal="right" vertical="center"/>
    </xf>
    <xf numFmtId="0" fontId="5" fillId="0" borderId="0" xfId="0" applyFont="1" applyFill="1" applyProtection="1">
      <protection locked="0"/>
    </xf>
    <xf numFmtId="0" fontId="23" fillId="0" borderId="0" xfId="0" applyFont="1" applyFill="1" applyBorder="1" applyAlignment="1" applyProtection="1">
      <alignment vertical="center"/>
    </xf>
    <xf numFmtId="0" fontId="5" fillId="0" borderId="0" xfId="0" applyFont="1" applyFill="1" applyBorder="1" applyAlignment="1" applyProtection="1">
      <alignment horizontal="left" vertical="center" wrapText="1"/>
    </xf>
    <xf numFmtId="0" fontId="4" fillId="0" borderId="8" xfId="0" applyFont="1" applyBorder="1" applyAlignment="1" applyProtection="1">
      <alignment horizontal="center"/>
    </xf>
    <xf numFmtId="0" fontId="31" fillId="0" borderId="0" xfId="0" applyFont="1" applyFill="1" applyBorder="1" applyAlignment="1" applyProtection="1">
      <alignment horizontal="left"/>
    </xf>
    <xf numFmtId="0" fontId="5" fillId="0" borderId="4" xfId="0" applyFont="1" applyBorder="1" applyProtection="1"/>
    <xf numFmtId="0" fontId="0" fillId="0" borderId="0" xfId="0" applyFont="1" applyProtection="1">
      <protection locked="0"/>
    </xf>
    <xf numFmtId="0" fontId="4" fillId="0" borderId="10" xfId="0" applyFont="1" applyBorder="1" applyAlignment="1" applyProtection="1">
      <alignment horizontal="center"/>
    </xf>
    <xf numFmtId="0" fontId="27" fillId="0" borderId="11" xfId="0" applyFont="1" applyBorder="1" applyAlignment="1" applyProtection="1">
      <alignment vertical="center" wrapText="1"/>
      <protection locked="0"/>
    </xf>
    <xf numFmtId="0" fontId="27" fillId="0" borderId="12" xfId="0" applyFont="1" applyBorder="1" applyAlignment="1" applyProtection="1">
      <alignment vertical="center" wrapText="1"/>
      <protection locked="0"/>
    </xf>
    <xf numFmtId="0" fontId="4" fillId="0" borderId="0" xfId="0" applyFont="1" applyFill="1" applyBorder="1" applyAlignment="1" applyProtection="1">
      <alignment vertical="top" wrapText="1"/>
    </xf>
    <xf numFmtId="0" fontId="8" fillId="0" borderId="0" xfId="0" applyFont="1" applyFill="1" applyBorder="1" applyAlignment="1" applyProtection="1">
      <alignment horizontal="right"/>
    </xf>
    <xf numFmtId="0" fontId="5" fillId="0" borderId="0" xfId="0" applyFont="1" applyFill="1" applyBorder="1" applyAlignment="1" applyProtection="1">
      <alignment horizontal="left" vertical="top"/>
    </xf>
    <xf numFmtId="0" fontId="16" fillId="0" borderId="0" xfId="0" applyFont="1" applyBorder="1" applyAlignment="1" applyProtection="1">
      <alignment horizontal="center" vertical="center" wrapText="1"/>
    </xf>
    <xf numFmtId="0" fontId="5" fillId="0" borderId="0" xfId="0" applyFont="1" applyProtection="1">
      <protection locked="0"/>
    </xf>
    <xf numFmtId="0" fontId="5" fillId="0" borderId="13" xfId="0" applyFont="1" applyBorder="1" applyProtection="1"/>
    <xf numFmtId="0" fontId="19" fillId="0" borderId="3" xfId="0" applyFont="1" applyFill="1" applyBorder="1" applyAlignment="1" applyProtection="1">
      <alignment horizontal="left"/>
    </xf>
    <xf numFmtId="0" fontId="10" fillId="0" borderId="14" xfId="0" applyFont="1" applyBorder="1" applyAlignment="1" applyProtection="1">
      <alignment horizontal="left"/>
    </xf>
    <xf numFmtId="0" fontId="10" fillId="0" borderId="10" xfId="0" applyFont="1" applyBorder="1" applyAlignment="1" applyProtection="1">
      <alignment horizontal="left"/>
    </xf>
    <xf numFmtId="0" fontId="10" fillId="0" borderId="15" xfId="0" applyFont="1" applyBorder="1" applyAlignment="1" applyProtection="1">
      <alignment horizontal="left"/>
    </xf>
    <xf numFmtId="0" fontId="5" fillId="0" borderId="16" xfId="0" applyFont="1" applyFill="1" applyBorder="1" applyProtection="1"/>
    <xf numFmtId="0" fontId="0" fillId="0" borderId="17" xfId="0" applyBorder="1" applyAlignment="1"/>
    <xf numFmtId="0" fontId="6" fillId="0" borderId="0" xfId="0" applyFont="1" applyFill="1" applyBorder="1" applyAlignment="1" applyProtection="1">
      <alignment horizontal="center"/>
    </xf>
    <xf numFmtId="0" fontId="7" fillId="0" borderId="7" xfId="0" applyFont="1" applyFill="1" applyBorder="1" applyAlignment="1" applyProtection="1">
      <alignment horizontal="center"/>
      <protection locked="0"/>
    </xf>
    <xf numFmtId="0" fontId="5" fillId="0" borderId="0" xfId="0" applyFont="1" applyFill="1" applyBorder="1" applyAlignment="1" applyProtection="1"/>
    <xf numFmtId="0" fontId="5" fillId="0" borderId="0" xfId="0" applyFont="1" applyBorder="1" applyAlignment="1" applyProtection="1">
      <alignment horizontal="left" vertical="center"/>
    </xf>
    <xf numFmtId="0" fontId="2" fillId="0" borderId="0" xfId="0" applyFont="1" applyProtection="1">
      <protection locked="0"/>
    </xf>
    <xf numFmtId="0" fontId="4" fillId="0" borderId="0" xfId="0" applyFont="1" applyProtection="1">
      <protection locked="0"/>
    </xf>
    <xf numFmtId="0" fontId="2" fillId="0" borderId="7" xfId="0" applyFont="1" applyBorder="1" applyProtection="1">
      <protection locked="0"/>
    </xf>
    <xf numFmtId="0" fontId="12" fillId="0" borderId="0" xfId="0" applyFont="1" applyBorder="1" applyAlignment="1" applyProtection="1"/>
    <xf numFmtId="0" fontId="10" fillId="0" borderId="0" xfId="0" applyFont="1" applyBorder="1" applyAlignment="1" applyProtection="1"/>
    <xf numFmtId="0" fontId="4" fillId="0" borderId="3" xfId="0" applyFont="1" applyFill="1" applyBorder="1" applyAlignment="1" applyProtection="1"/>
    <xf numFmtId="0" fontId="0" fillId="0" borderId="4" xfId="0" applyFill="1" applyBorder="1" applyAlignment="1" applyProtection="1">
      <alignment horizontal="left"/>
    </xf>
    <xf numFmtId="0" fontId="5" fillId="0" borderId="0" xfId="0" applyFont="1" applyBorder="1" applyAlignment="1" applyProtection="1">
      <alignment horizontal="center"/>
    </xf>
    <xf numFmtId="0" fontId="41" fillId="0" borderId="0" xfId="0" applyFont="1" applyBorder="1" applyAlignment="1" applyProtection="1">
      <alignment horizontal="left"/>
    </xf>
    <xf numFmtId="0" fontId="16" fillId="0" borderId="0" xfId="0" applyFont="1" applyFill="1" applyBorder="1" applyAlignment="1" applyProtection="1">
      <alignment horizontal="center" vertical="center"/>
    </xf>
    <xf numFmtId="0" fontId="10" fillId="0" borderId="3" xfId="0" applyFont="1" applyFill="1" applyBorder="1" applyAlignment="1" applyProtection="1">
      <alignment vertical="top" wrapText="1"/>
    </xf>
    <xf numFmtId="0" fontId="5" fillId="0" borderId="3" xfId="0" applyFont="1" applyBorder="1" applyAlignment="1" applyProtection="1">
      <alignment horizontal="center"/>
    </xf>
    <xf numFmtId="0" fontId="5" fillId="0" borderId="4" xfId="0" applyFont="1" applyBorder="1" applyAlignment="1" applyProtection="1">
      <alignment horizontal="center"/>
    </xf>
    <xf numFmtId="0" fontId="5" fillId="0" borderId="0" xfId="0" applyFont="1"/>
    <xf numFmtId="0" fontId="5" fillId="0" borderId="0" xfId="0" applyFont="1" applyFill="1" applyBorder="1"/>
    <xf numFmtId="0" fontId="5" fillId="0" borderId="0" xfId="0" applyFont="1" applyAlignment="1">
      <alignment horizontal="center"/>
    </xf>
    <xf numFmtId="0" fontId="10" fillId="0" borderId="4" xfId="0" applyFont="1" applyFill="1" applyBorder="1" applyAlignment="1" applyProtection="1">
      <alignment horizontal="center"/>
    </xf>
    <xf numFmtId="0" fontId="10" fillId="0" borderId="0" xfId="0" applyFont="1" applyFill="1" applyBorder="1" applyAlignment="1" applyProtection="1">
      <alignment horizontal="left" vertical="center"/>
    </xf>
    <xf numFmtId="0" fontId="33" fillId="0" borderId="14" xfId="0" applyFont="1" applyFill="1" applyBorder="1" applyAlignment="1" applyProtection="1">
      <alignment horizontal="center" vertical="center"/>
    </xf>
    <xf numFmtId="2" fontId="0" fillId="2" borderId="15" xfId="0" applyNumberFormat="1" applyFill="1" applyBorder="1" applyAlignment="1" applyProtection="1">
      <alignment horizontal="center"/>
      <protection locked="0"/>
    </xf>
    <xf numFmtId="1" fontId="0" fillId="2" borderId="15" xfId="0" applyNumberFormat="1" applyFill="1" applyBorder="1" applyAlignment="1" applyProtection="1">
      <alignment horizontal="center"/>
      <protection locked="0"/>
    </xf>
    <xf numFmtId="1" fontId="0" fillId="2" borderId="7" xfId="0" applyNumberFormat="1" applyFill="1" applyBorder="1" applyAlignment="1" applyProtection="1">
      <alignment horizontal="center"/>
      <protection locked="0"/>
    </xf>
    <xf numFmtId="2" fontId="0" fillId="2" borderId="7" xfId="0" applyNumberFormat="1" applyFill="1" applyBorder="1" applyAlignment="1" applyProtection="1">
      <alignment horizontal="center"/>
      <protection locked="0"/>
    </xf>
    <xf numFmtId="1" fontId="0" fillId="2" borderId="18" xfId="0" applyNumberFormat="1" applyFill="1" applyBorder="1" applyAlignment="1" applyProtection="1">
      <alignment horizontal="center"/>
      <protection locked="0"/>
    </xf>
    <xf numFmtId="1" fontId="5" fillId="2" borderId="7" xfId="0" applyNumberFormat="1" applyFont="1" applyFill="1" applyBorder="1" applyAlignment="1" applyProtection="1">
      <alignment horizontal="center"/>
      <protection locked="0"/>
    </xf>
    <xf numFmtId="2" fontId="7" fillId="2" borderId="7" xfId="0" applyNumberFormat="1"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2" fillId="0" borderId="4" xfId="0" applyFont="1" applyBorder="1" applyAlignment="1" applyProtection="1">
      <alignment vertical="center"/>
    </xf>
    <xf numFmtId="0" fontId="5" fillId="0" borderId="4" xfId="0" applyFont="1" applyFill="1" applyBorder="1" applyAlignment="1" applyProtection="1">
      <alignment horizontal="left" vertical="center"/>
    </xf>
    <xf numFmtId="0" fontId="5" fillId="0" borderId="12" xfId="0" applyFont="1" applyBorder="1" applyAlignment="1" applyProtection="1">
      <alignment horizontal="left" vertical="center"/>
    </xf>
    <xf numFmtId="0" fontId="5" fillId="0" borderId="0" xfId="0" applyFont="1" applyFill="1" applyBorder="1" applyAlignment="1" applyProtection="1">
      <alignment horizontal="left" vertical="center"/>
    </xf>
    <xf numFmtId="0" fontId="2" fillId="0" borderId="0" xfId="0" applyFont="1" applyBorder="1" applyAlignment="1" applyProtection="1">
      <alignment horizontal="left" vertical="center"/>
    </xf>
    <xf numFmtId="0" fontId="2" fillId="0" borderId="7" xfId="0" applyFont="1" applyBorder="1" applyAlignment="1" applyProtection="1">
      <alignment horizontal="left" vertical="center"/>
    </xf>
    <xf numFmtId="0" fontId="28" fillId="2" borderId="7" xfId="0" applyFont="1" applyFill="1" applyBorder="1" applyAlignment="1" applyProtection="1">
      <alignment horizontal="center"/>
    </xf>
    <xf numFmtId="0" fontId="5" fillId="2" borderId="1" xfId="0" applyFont="1" applyFill="1" applyBorder="1" applyProtection="1"/>
    <xf numFmtId="0" fontId="5" fillId="2" borderId="5" xfId="0" applyFont="1" applyFill="1" applyBorder="1" applyAlignment="1" applyProtection="1">
      <alignment vertical="top" wrapText="1"/>
    </xf>
    <xf numFmtId="0" fontId="0" fillId="3" borderId="7" xfId="0" applyFill="1" applyBorder="1" applyAlignment="1" applyProtection="1">
      <alignment horizontal="left"/>
      <protection locked="0"/>
    </xf>
    <xf numFmtId="0" fontId="5" fillId="3" borderId="7" xfId="0" applyFont="1" applyFill="1" applyBorder="1" applyAlignment="1" applyProtection="1">
      <alignment horizontal="left"/>
      <protection locked="0"/>
    </xf>
    <xf numFmtId="0" fontId="5" fillId="3" borderId="18" xfId="0" applyFont="1" applyFill="1" applyBorder="1" applyAlignment="1" applyProtection="1">
      <alignment horizontal="left"/>
      <protection locked="0"/>
    </xf>
    <xf numFmtId="2" fontId="7" fillId="3" borderId="7" xfId="0" applyNumberFormat="1" applyFont="1" applyFill="1" applyBorder="1" applyAlignment="1" applyProtection="1">
      <alignment horizontal="left"/>
      <protection locked="0"/>
    </xf>
    <xf numFmtId="2" fontId="11" fillId="0" borderId="9" xfId="0" applyNumberFormat="1" applyFont="1" applyBorder="1" applyAlignment="1" applyProtection="1">
      <alignment horizontal="left"/>
    </xf>
    <xf numFmtId="0" fontId="11" fillId="0" borderId="8" xfId="0" applyFont="1" applyBorder="1" applyAlignment="1" applyProtection="1">
      <alignment horizontal="center"/>
    </xf>
    <xf numFmtId="0" fontId="11" fillId="0" borderId="8" xfId="0" applyFont="1" applyBorder="1" applyAlignment="1" applyProtection="1">
      <alignment horizontal="left"/>
    </xf>
    <xf numFmtId="0" fontId="2" fillId="0" borderId="4" xfId="0" applyFont="1" applyFill="1" applyBorder="1" applyAlignment="1" applyProtection="1">
      <alignment horizontal="left"/>
    </xf>
    <xf numFmtId="0" fontId="0" fillId="0" borderId="4" xfId="0" applyFill="1" applyBorder="1" applyProtection="1"/>
    <xf numFmtId="0" fontId="0" fillId="4" borderId="0" xfId="0" applyFill="1" applyProtection="1"/>
    <xf numFmtId="0" fontId="5" fillId="0" borderId="10" xfId="0" applyFont="1" applyFill="1" applyBorder="1" applyAlignment="1" applyProtection="1">
      <alignment horizontal="center"/>
      <protection locked="0"/>
    </xf>
    <xf numFmtId="0" fontId="2" fillId="0" borderId="14" xfId="0" applyFont="1" applyFill="1" applyBorder="1" applyAlignment="1" applyProtection="1">
      <alignment horizontal="left" vertical="center"/>
      <protection locked="0"/>
    </xf>
    <xf numFmtId="0" fontId="5" fillId="0" borderId="0" xfId="0" applyFont="1" applyBorder="1" applyProtection="1"/>
    <xf numFmtId="0" fontId="5" fillId="2" borderId="14" xfId="0" applyFont="1" applyFill="1" applyBorder="1" applyAlignment="1" applyProtection="1">
      <alignment horizontal="left"/>
      <protection locked="0"/>
    </xf>
    <xf numFmtId="0" fontId="0" fillId="0" borderId="0" xfId="0" applyFill="1" applyBorder="1" applyProtection="1">
      <protection locked="0"/>
    </xf>
    <xf numFmtId="0" fontId="0" fillId="0" borderId="4" xfId="0" applyBorder="1" applyAlignment="1" applyProtection="1"/>
    <xf numFmtId="0" fontId="5" fillId="0" borderId="3" xfId="0" applyFont="1" applyFill="1" applyBorder="1" applyAlignment="1" applyProtection="1">
      <alignment horizontal="left" vertical="center"/>
    </xf>
    <xf numFmtId="0" fontId="5" fillId="0" borderId="5" xfId="0" applyFont="1" applyFill="1" applyBorder="1" applyAlignment="1">
      <alignment horizontal="left"/>
    </xf>
    <xf numFmtId="0" fontId="48" fillId="0" borderId="8" xfId="1" applyFont="1" applyFill="1" applyBorder="1" applyAlignment="1" applyProtection="1">
      <alignment horizontal="left" vertical="center"/>
    </xf>
    <xf numFmtId="0" fontId="48" fillId="0" borderId="6" xfId="1" applyFont="1" applyFill="1" applyBorder="1" applyAlignment="1" applyProtection="1">
      <alignment horizontal="left" vertical="center"/>
    </xf>
    <xf numFmtId="49" fontId="50" fillId="0" borderId="0" xfId="0" applyNumberFormat="1" applyFont="1" applyFill="1" applyBorder="1" applyAlignment="1" applyProtection="1"/>
    <xf numFmtId="0" fontId="50" fillId="0" borderId="3" xfId="0" applyFont="1" applyFill="1" applyBorder="1" applyProtection="1"/>
    <xf numFmtId="0" fontId="2" fillId="0" borderId="4" xfId="0" applyFont="1" applyBorder="1" applyProtection="1"/>
    <xf numFmtId="0" fontId="52" fillId="0" borderId="4" xfId="0" applyFont="1" applyBorder="1" applyProtection="1"/>
    <xf numFmtId="0" fontId="53" fillId="0" borderId="4" xfId="0" applyFont="1" applyBorder="1" applyAlignment="1" applyProtection="1">
      <alignment horizontal="left"/>
    </xf>
    <xf numFmtId="0" fontId="5" fillId="0" borderId="0" xfId="0" applyFont="1" applyFill="1" applyBorder="1" applyAlignment="1" applyProtection="1">
      <alignment vertical="top"/>
    </xf>
    <xf numFmtId="0" fontId="13" fillId="0" borderId="0" xfId="0" applyFont="1" applyFill="1" applyBorder="1" applyAlignment="1" applyProtection="1">
      <alignment horizontal="center" vertical="top"/>
    </xf>
    <xf numFmtId="0" fontId="2" fillId="0" borderId="1" xfId="0" applyFont="1" applyFill="1" applyBorder="1" applyAlignment="1" applyProtection="1">
      <alignment vertical="center"/>
    </xf>
    <xf numFmtId="0" fontId="2" fillId="0" borderId="9" xfId="0" applyFont="1" applyBorder="1" applyAlignment="1"/>
    <xf numFmtId="0" fontId="2" fillId="0" borderId="2" xfId="0" applyFont="1" applyBorder="1" applyAlignment="1"/>
    <xf numFmtId="49" fontId="7" fillId="0" borderId="3" xfId="0" quotePrefix="1" applyNumberFormat="1" applyFont="1" applyFill="1" applyBorder="1" applyAlignment="1" applyProtection="1">
      <alignment vertical="center"/>
    </xf>
    <xf numFmtId="0" fontId="0" fillId="0" borderId="4" xfId="0" applyBorder="1" applyAlignment="1"/>
    <xf numFmtId="164" fontId="7" fillId="0" borderId="5" xfId="0" quotePrefix="1" applyNumberFormat="1" applyFont="1" applyBorder="1" applyAlignment="1" applyProtection="1">
      <alignment vertical="center"/>
    </xf>
    <xf numFmtId="0" fontId="0" fillId="0" borderId="8" xfId="0" applyBorder="1" applyAlignment="1"/>
    <xf numFmtId="0" fontId="0" fillId="0" borderId="6" xfId="0" applyBorder="1" applyAlignment="1"/>
    <xf numFmtId="0" fontId="2" fillId="0" borderId="1" xfId="0" applyFont="1" applyBorder="1" applyAlignment="1" applyProtection="1">
      <alignment vertical="center"/>
    </xf>
    <xf numFmtId="164" fontId="7" fillId="0" borderId="3" xfId="0" quotePrefix="1" applyNumberFormat="1" applyFont="1" applyBorder="1" applyAlignment="1" applyProtection="1">
      <alignment vertical="center"/>
    </xf>
    <xf numFmtId="0" fontId="0" fillId="4" borderId="3" xfId="0" applyFill="1" applyBorder="1" applyProtection="1"/>
    <xf numFmtId="0" fontId="2" fillId="0" borderId="0" xfId="0" applyFont="1" applyBorder="1" applyAlignment="1" applyProtection="1">
      <alignment vertical="center"/>
    </xf>
    <xf numFmtId="0" fontId="42" fillId="0" borderId="0" xfId="0" applyFont="1" applyBorder="1" applyProtection="1"/>
    <xf numFmtId="0" fontId="16" fillId="0" borderId="4" xfId="0" applyFont="1" applyFill="1" applyBorder="1" applyAlignment="1" applyProtection="1">
      <alignment horizontal="center" vertical="center"/>
    </xf>
    <xf numFmtId="0" fontId="0" fillId="4" borderId="3" xfId="0" applyFill="1" applyBorder="1" applyAlignment="1" applyProtection="1"/>
    <xf numFmtId="0" fontId="42" fillId="0" borderId="0" xfId="0" applyFont="1" applyBorder="1" applyAlignment="1" applyProtection="1">
      <alignment horizontal="left" vertical="top" wrapText="1"/>
    </xf>
    <xf numFmtId="0" fontId="42" fillId="0" borderId="4" xfId="0" applyFont="1" applyBorder="1" applyAlignment="1" applyProtection="1">
      <alignment horizontal="left" vertical="top" wrapText="1"/>
    </xf>
    <xf numFmtId="0" fontId="0" fillId="0" borderId="0" xfId="0" applyBorder="1" applyAlignment="1" applyProtection="1">
      <alignment horizontal="left" vertical="top" wrapText="1"/>
    </xf>
    <xf numFmtId="0" fontId="0" fillId="0" borderId="4" xfId="0" applyBorder="1" applyAlignment="1" applyProtection="1">
      <alignment horizontal="left" vertical="top" wrapText="1"/>
    </xf>
    <xf numFmtId="0" fontId="0" fillId="0" borderId="0" xfId="0" applyFill="1" applyBorder="1" applyAlignment="1" applyProtection="1"/>
    <xf numFmtId="0" fontId="4" fillId="0" borderId="0" xfId="0" applyFont="1" applyFill="1" applyBorder="1" applyAlignment="1" applyProtection="1"/>
    <xf numFmtId="0" fontId="4" fillId="0" borderId="4" xfId="0" applyFont="1" applyFill="1" applyBorder="1" applyProtection="1"/>
    <xf numFmtId="0" fontId="4" fillId="0" borderId="0" xfId="0" applyFont="1" applyFill="1" applyBorder="1" applyProtection="1"/>
    <xf numFmtId="0" fontId="10" fillId="0" borderId="0" xfId="0" applyFont="1" applyBorder="1" applyAlignment="1" applyProtection="1">
      <alignment horizontal="left" vertical="top"/>
    </xf>
    <xf numFmtId="0" fontId="52" fillId="0" borderId="0" xfId="0" applyFont="1" applyBorder="1" applyProtection="1"/>
    <xf numFmtId="0" fontId="29" fillId="0" borderId="0" xfId="0" applyFont="1" applyBorder="1" applyProtection="1"/>
    <xf numFmtId="0" fontId="0" fillId="4" borderId="5" xfId="0" applyFill="1" applyBorder="1" applyProtection="1"/>
    <xf numFmtId="0" fontId="5" fillId="0" borderId="8" xfId="0" applyFont="1" applyBorder="1" applyProtection="1"/>
    <xf numFmtId="0" fontId="6" fillId="0" borderId="9" xfId="0" applyFont="1" applyFill="1" applyBorder="1" applyAlignment="1" applyProtection="1">
      <alignment horizontal="center"/>
    </xf>
    <xf numFmtId="0" fontId="7" fillId="0" borderId="9" xfId="0" applyFont="1" applyFill="1" applyBorder="1" applyAlignment="1" applyProtection="1">
      <alignment horizontal="left"/>
    </xf>
    <xf numFmtId="0" fontId="7" fillId="0" borderId="2" xfId="0" applyFont="1" applyFill="1" applyBorder="1" applyAlignment="1" applyProtection="1">
      <alignment horizontal="left"/>
    </xf>
    <xf numFmtId="0" fontId="2" fillId="0" borderId="3" xfId="0" applyFont="1" applyFill="1" applyBorder="1" applyProtection="1"/>
    <xf numFmtId="0" fontId="30" fillId="0" borderId="4" xfId="0" applyFont="1" applyFill="1" applyBorder="1" applyAlignment="1" applyProtection="1">
      <alignment horizontal="center"/>
    </xf>
    <xf numFmtId="0" fontId="5" fillId="0" borderId="3" xfId="0" applyFont="1" applyFill="1" applyBorder="1" applyAlignment="1" applyProtection="1">
      <alignment horizontal="left"/>
    </xf>
    <xf numFmtId="49" fontId="7" fillId="0" borderId="4" xfId="0" applyNumberFormat="1" applyFont="1" applyFill="1" applyBorder="1" applyProtection="1"/>
    <xf numFmtId="0" fontId="7" fillId="0" borderId="3" xfId="0" applyFont="1" applyFill="1" applyBorder="1" applyAlignment="1" applyProtection="1">
      <alignment horizontal="right"/>
    </xf>
    <xf numFmtId="0" fontId="0" fillId="4" borderId="12" xfId="0" applyFill="1" applyBorder="1" applyProtection="1"/>
    <xf numFmtId="0" fontId="51" fillId="0" borderId="0" xfId="0" applyFont="1" applyBorder="1" applyAlignment="1" applyProtection="1">
      <alignment horizontal="right"/>
    </xf>
    <xf numFmtId="0" fontId="0" fillId="4" borderId="12" xfId="0" applyFill="1" applyBorder="1" applyAlignment="1" applyProtection="1"/>
    <xf numFmtId="0" fontId="0" fillId="4" borderId="12" xfId="0" applyFill="1" applyBorder="1" applyAlignment="1">
      <alignment vertical="center"/>
    </xf>
    <xf numFmtId="0" fontId="0" fillId="0" borderId="1" xfId="0" applyBorder="1" applyAlignment="1">
      <alignment vertical="center"/>
    </xf>
    <xf numFmtId="0" fontId="0" fillId="0" borderId="9" xfId="0" applyBorder="1" applyAlignment="1">
      <alignment vertical="center"/>
    </xf>
    <xf numFmtId="49" fontId="24" fillId="0" borderId="3" xfId="0" applyNumberFormat="1" applyFont="1" applyFill="1" applyBorder="1" applyAlignment="1">
      <alignment horizontal="center" vertical="center"/>
    </xf>
    <xf numFmtId="1" fontId="0" fillId="0" borderId="10" xfId="0" applyNumberFormat="1" applyFill="1" applyBorder="1" applyAlignment="1" applyProtection="1">
      <alignment horizontal="center"/>
    </xf>
    <xf numFmtId="0" fontId="5" fillId="0" borderId="10" xfId="0" applyFont="1" applyFill="1" applyBorder="1" applyAlignment="1" applyProtection="1">
      <alignment horizontal="left"/>
    </xf>
    <xf numFmtId="1" fontId="0" fillId="0" borderId="9" xfId="0" applyNumberFormat="1" applyFill="1" applyBorder="1" applyAlignment="1" applyProtection="1">
      <alignment horizontal="center"/>
    </xf>
    <xf numFmtId="0" fontId="5" fillId="0" borderId="9" xfId="0" applyFont="1" applyFill="1" applyBorder="1" applyAlignment="1" applyProtection="1">
      <alignment horizontal="left"/>
    </xf>
    <xf numFmtId="49" fontId="2" fillId="2" borderId="2" xfId="0" applyNumberFormat="1" applyFont="1" applyFill="1" applyBorder="1" applyAlignment="1" applyProtection="1">
      <alignment horizontal="center"/>
    </xf>
    <xf numFmtId="49" fontId="2" fillId="2" borderId="6" xfId="0" applyNumberFormat="1" applyFont="1" applyFill="1" applyBorder="1" applyAlignment="1" applyProtection="1">
      <alignment horizontal="center" vertical="top" wrapText="1"/>
    </xf>
    <xf numFmtId="0" fontId="5" fillId="0" borderId="0" xfId="0" applyFont="1" applyFill="1" applyBorder="1" applyAlignment="1" applyProtection="1">
      <alignment horizontal="left" vertical="top" wrapText="1"/>
    </xf>
    <xf numFmtId="0" fontId="5" fillId="0" borderId="4" xfId="0" applyFont="1" applyFill="1" applyBorder="1" applyAlignment="1" applyProtection="1">
      <alignment horizontal="left" vertical="top" wrapText="1"/>
    </xf>
    <xf numFmtId="0" fontId="5" fillId="0" borderId="2" xfId="0" applyFont="1" applyBorder="1" applyProtection="1"/>
    <xf numFmtId="0" fontId="2" fillId="0" borderId="2" xfId="0" applyFont="1" applyBorder="1" applyProtection="1"/>
    <xf numFmtId="0" fontId="58" fillId="3" borderId="7" xfId="0" applyFont="1" applyFill="1" applyBorder="1" applyAlignment="1" applyProtection="1">
      <alignment horizontal="center"/>
    </xf>
    <xf numFmtId="0" fontId="50" fillId="3" borderId="7" xfId="0" applyFont="1" applyFill="1" applyBorder="1" applyAlignment="1" applyProtection="1">
      <alignment horizontal="center"/>
    </xf>
    <xf numFmtId="0" fontId="7" fillId="0" borderId="0" xfId="0" applyFont="1" applyProtection="1"/>
    <xf numFmtId="0" fontId="5" fillId="0" borderId="25" xfId="0" applyFont="1" applyFill="1" applyBorder="1" applyAlignment="1" applyProtection="1">
      <alignment horizontal="left" vertical="top"/>
      <protection locked="0"/>
    </xf>
    <xf numFmtId="0" fontId="0" fillId="0" borderId="25" xfId="0" applyBorder="1" applyAlignment="1" applyProtection="1">
      <protection locked="0"/>
    </xf>
    <xf numFmtId="0" fontId="22" fillId="0" borderId="0" xfId="0" applyFont="1" applyFill="1" applyBorder="1" applyAlignment="1" applyProtection="1">
      <alignment vertical="top" wrapText="1"/>
    </xf>
    <xf numFmtId="0" fontId="2" fillId="0" borderId="0" xfId="0" applyFont="1" applyBorder="1" applyProtection="1"/>
    <xf numFmtId="49" fontId="0" fillId="0" borderId="0" xfId="0" applyNumberFormat="1" applyFill="1" applyBorder="1" applyProtection="1"/>
    <xf numFmtId="0" fontId="10" fillId="0" borderId="0" xfId="0" applyFont="1" applyBorder="1" applyProtection="1"/>
    <xf numFmtId="0" fontId="5" fillId="0" borderId="0" xfId="0" applyFont="1" applyBorder="1" applyProtection="1"/>
    <xf numFmtId="0" fontId="5" fillId="0" borderId="4" xfId="0" applyFont="1" applyBorder="1" applyProtection="1"/>
    <xf numFmtId="0" fontId="5" fillId="0" borderId="0" xfId="0" applyFont="1" applyBorder="1" applyAlignment="1" applyProtection="1">
      <alignment horizontal="left" vertical="center"/>
    </xf>
    <xf numFmtId="0" fontId="14" fillId="0" borderId="0" xfId="1" applyFill="1" applyBorder="1" applyAlignment="1" applyProtection="1">
      <protection locked="0"/>
    </xf>
    <xf numFmtId="0" fontId="16" fillId="8" borderId="14" xfId="0" applyFont="1" applyFill="1" applyBorder="1" applyAlignment="1" applyProtection="1">
      <alignment horizontal="center"/>
    </xf>
    <xf numFmtId="0" fontId="16" fillId="8" borderId="15" xfId="0" applyFont="1" applyFill="1" applyBorder="1" applyAlignment="1" applyProtection="1">
      <alignment horizontal="center"/>
    </xf>
    <xf numFmtId="164" fontId="7" fillId="0" borderId="1" xfId="0" applyNumberFormat="1" applyFont="1" applyBorder="1" applyAlignment="1" applyProtection="1">
      <alignment horizontal="center" vertical="top"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16" fillId="0" borderId="0" xfId="0" applyFont="1" applyFill="1" applyBorder="1" applyAlignment="1" applyProtection="1">
      <alignment horizontal="right" vertical="center" indent="1"/>
    </xf>
    <xf numFmtId="0" fontId="16" fillId="0" borderId="4" xfId="0" applyFont="1" applyBorder="1" applyAlignment="1">
      <alignment horizontal="right" vertical="center" indent="1"/>
    </xf>
    <xf numFmtId="0" fontId="16" fillId="0" borderId="0" xfId="0" applyFont="1" applyBorder="1" applyAlignment="1">
      <alignment horizontal="right" vertical="center" indent="1"/>
    </xf>
    <xf numFmtId="2" fontId="33" fillId="6" borderId="11" xfId="0" applyNumberFormat="1" applyFont="1" applyFill="1" applyBorder="1" applyAlignment="1" applyProtection="1">
      <alignment horizontal="right" vertical="center"/>
    </xf>
    <xf numFmtId="0" fontId="46" fillId="0" borderId="18" xfId="0" applyFont="1" applyBorder="1" applyAlignment="1" applyProtection="1">
      <alignment horizontal="right" vertical="center"/>
    </xf>
    <xf numFmtId="0" fontId="2" fillId="7" borderId="3" xfId="0" applyFont="1" applyFill="1" applyBorder="1" applyAlignment="1" applyProtection="1">
      <alignment horizontal="center" vertical="top" wrapText="1"/>
    </xf>
    <xf numFmtId="0" fontId="0" fillId="0" borderId="0" xfId="0" applyBorder="1" applyAlignment="1" applyProtection="1">
      <alignment vertical="top" wrapText="1"/>
    </xf>
    <xf numFmtId="0" fontId="0" fillId="0" borderId="4" xfId="0" applyBorder="1" applyAlignment="1" applyProtection="1">
      <alignment vertical="top" wrapText="1"/>
    </xf>
    <xf numFmtId="0" fontId="0" fillId="0" borderId="5" xfId="0" applyBorder="1" applyAlignment="1" applyProtection="1">
      <alignment vertical="top" wrapText="1"/>
    </xf>
    <xf numFmtId="0" fontId="0" fillId="0" borderId="8" xfId="0" applyBorder="1" applyAlignment="1" applyProtection="1">
      <alignment vertical="top" wrapText="1"/>
    </xf>
    <xf numFmtId="0" fontId="0" fillId="0" borderId="6" xfId="0" applyBorder="1" applyAlignment="1" applyProtection="1">
      <alignment vertical="top" wrapText="1"/>
    </xf>
    <xf numFmtId="0" fontId="2" fillId="7" borderId="1" xfId="0" applyFont="1" applyFill="1" applyBorder="1" applyAlignment="1" applyProtection="1">
      <alignment horizontal="center" vertical="center"/>
    </xf>
    <xf numFmtId="0" fontId="0" fillId="0" borderId="9" xfId="0" applyBorder="1" applyAlignment="1" applyProtection="1"/>
    <xf numFmtId="0" fontId="0" fillId="0" borderId="2" xfId="0" applyBorder="1" applyAlignment="1" applyProtection="1"/>
    <xf numFmtId="0" fontId="2" fillId="0" borderId="3" xfId="0" applyFont="1" applyBorder="1" applyProtection="1"/>
    <xf numFmtId="0" fontId="2" fillId="0" borderId="4" xfId="0" applyFont="1" applyBorder="1" applyProtection="1"/>
    <xf numFmtId="0" fontId="5" fillId="0" borderId="0" xfId="0" applyFont="1" applyFill="1" applyBorder="1" applyAlignment="1" applyProtection="1">
      <alignment horizontal="left" vertical="top"/>
    </xf>
    <xf numFmtId="0" fontId="5" fillId="0" borderId="0" xfId="0" applyFont="1" applyBorder="1" applyAlignment="1">
      <alignment horizontal="left" vertical="center" wrapText="1"/>
    </xf>
    <xf numFmtId="0" fontId="5" fillId="0" borderId="19" xfId="0" applyFont="1" applyBorder="1" applyAlignment="1">
      <alignment horizontal="left" vertical="center" wrapText="1"/>
    </xf>
    <xf numFmtId="49" fontId="37" fillId="0" borderId="9" xfId="0" applyNumberFormat="1" applyFont="1" applyFill="1" applyBorder="1" applyAlignment="1">
      <alignment horizontal="center" vertical="center"/>
    </xf>
    <xf numFmtId="49" fontId="37" fillId="0" borderId="2" xfId="0" applyNumberFormat="1" applyFont="1" applyFill="1" applyBorder="1" applyAlignment="1">
      <alignment horizontal="center" vertical="center"/>
    </xf>
    <xf numFmtId="0" fontId="16" fillId="0" borderId="14"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5" xfId="0" applyFont="1" applyFill="1" applyBorder="1" applyAlignment="1" applyProtection="1">
      <alignment horizontal="center" vertical="center"/>
    </xf>
    <xf numFmtId="0" fontId="5" fillId="2" borderId="14" xfId="0" applyFont="1" applyFill="1" applyBorder="1" applyAlignment="1" applyProtection="1">
      <alignment horizontal="left"/>
      <protection locked="0"/>
    </xf>
    <xf numFmtId="0" fontId="5" fillId="2" borderId="10" xfId="0" applyFont="1" applyFill="1" applyBorder="1" applyAlignment="1" applyProtection="1">
      <alignment horizontal="left"/>
      <protection locked="0"/>
    </xf>
    <xf numFmtId="0" fontId="5" fillId="2" borderId="15" xfId="0" applyFont="1" applyFill="1" applyBorder="1" applyAlignment="1" applyProtection="1">
      <alignment horizontal="left"/>
      <protection locked="0"/>
    </xf>
    <xf numFmtId="0" fontId="2" fillId="0" borderId="0" xfId="0" applyFont="1" applyBorder="1" applyAlignment="1" applyProtection="1">
      <alignment horizontal="left"/>
    </xf>
    <xf numFmtId="0" fontId="2" fillId="0" borderId="4" xfId="0" applyFont="1" applyBorder="1" applyAlignment="1" applyProtection="1">
      <alignment horizontal="left"/>
    </xf>
    <xf numFmtId="0" fontId="45" fillId="0" borderId="1" xfId="0" applyFont="1" applyFill="1" applyBorder="1" applyAlignment="1" applyProtection="1">
      <alignment horizontal="center" vertical="center" wrapText="1"/>
    </xf>
    <xf numFmtId="0" fontId="45" fillId="0" borderId="9" xfId="0" applyFont="1" applyFill="1" applyBorder="1" applyAlignment="1" applyProtection="1">
      <alignment horizontal="center" vertical="center" wrapText="1"/>
    </xf>
    <xf numFmtId="0" fontId="45" fillId="0" borderId="2" xfId="0" applyFont="1" applyFill="1" applyBorder="1" applyAlignment="1" applyProtection="1">
      <alignment horizontal="center" vertical="center" wrapText="1"/>
    </xf>
    <xf numFmtId="0" fontId="42" fillId="0" borderId="3"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6" xfId="0" applyFont="1" applyBorder="1" applyAlignment="1">
      <alignment horizontal="center" vertical="center" wrapText="1"/>
    </xf>
    <xf numFmtId="166" fontId="5" fillId="2" borderId="7" xfId="0" applyNumberFormat="1" applyFont="1" applyFill="1" applyBorder="1" applyAlignment="1" applyProtection="1">
      <alignment horizontal="left"/>
      <protection locked="0"/>
    </xf>
    <xf numFmtId="0" fontId="2" fillId="0" borderId="14"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49" fontId="5" fillId="2" borderId="14" xfId="0" applyNumberFormat="1" applyFont="1" applyFill="1" applyBorder="1" applyAlignment="1" applyProtection="1">
      <alignment horizontal="left"/>
      <protection locked="0"/>
    </xf>
    <xf numFmtId="49" fontId="5" fillId="2" borderId="10" xfId="0" applyNumberFormat="1" applyFont="1" applyFill="1" applyBorder="1" applyAlignment="1" applyProtection="1">
      <alignment horizontal="left"/>
      <protection locked="0"/>
    </xf>
    <xf numFmtId="49" fontId="5" fillId="2" borderId="15" xfId="0" applyNumberFormat="1" applyFont="1" applyFill="1" applyBorder="1" applyAlignment="1" applyProtection="1">
      <alignment horizontal="left"/>
      <protection locked="0"/>
    </xf>
    <xf numFmtId="0" fontId="28" fillId="2" borderId="20" xfId="0" applyFont="1" applyFill="1" applyBorder="1" applyProtection="1"/>
    <xf numFmtId="0" fontId="28" fillId="2" borderId="21" xfId="0" applyFont="1" applyFill="1" applyBorder="1" applyProtection="1"/>
    <xf numFmtId="0" fontId="28" fillId="2" borderId="22" xfId="0" applyFont="1" applyFill="1" applyBorder="1" applyProtection="1"/>
    <xf numFmtId="0" fontId="5" fillId="2" borderId="10" xfId="0" applyFont="1" applyFill="1" applyBorder="1" applyProtection="1"/>
    <xf numFmtId="0" fontId="44" fillId="0" borderId="0" xfId="0" applyFont="1" applyBorder="1" applyAlignment="1" applyProtection="1">
      <alignment horizontal="left" vertical="top" wrapText="1"/>
    </xf>
    <xf numFmtId="0" fontId="44" fillId="0" borderId="4" xfId="0" applyFont="1" applyBorder="1" applyAlignment="1" applyProtection="1">
      <alignment horizontal="left" vertical="top" wrapText="1"/>
    </xf>
    <xf numFmtId="0" fontId="11" fillId="0" borderId="0" xfId="0" applyFont="1" applyBorder="1" applyAlignment="1" applyProtection="1">
      <alignment horizontal="left" vertical="top" wrapText="1"/>
    </xf>
    <xf numFmtId="0" fontId="5" fillId="2" borderId="7" xfId="0" applyFont="1" applyFill="1" applyBorder="1" applyAlignment="1" applyProtection="1">
      <alignment horizontal="left"/>
      <protection locked="0"/>
    </xf>
    <xf numFmtId="0" fontId="0" fillId="2" borderId="7" xfId="0" applyFill="1" applyBorder="1" applyAlignment="1" applyProtection="1">
      <alignment horizontal="left"/>
      <protection locked="0"/>
    </xf>
    <xf numFmtId="0" fontId="46" fillId="0" borderId="3" xfId="0" applyFont="1" applyBorder="1" applyAlignment="1" applyProtection="1">
      <alignment horizontal="left" vertical="center" wrapText="1" indent="2"/>
    </xf>
    <xf numFmtId="0" fontId="46" fillId="0" borderId="0" xfId="0" applyFont="1" applyBorder="1" applyAlignment="1" applyProtection="1">
      <alignment horizontal="left" vertical="center" wrapText="1" indent="2"/>
    </xf>
    <xf numFmtId="0" fontId="33" fillId="0" borderId="10" xfId="0" applyFont="1" applyFill="1" applyBorder="1" applyAlignment="1" applyProtection="1">
      <alignment horizontal="center" wrapText="1"/>
    </xf>
    <xf numFmtId="0" fontId="33" fillId="0" borderId="15" xfId="0" applyFont="1" applyFill="1" applyBorder="1" applyAlignment="1" applyProtection="1">
      <alignment horizontal="center" wrapText="1"/>
    </xf>
    <xf numFmtId="0" fontId="2" fillId="0" borderId="9"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38" fillId="4" borderId="1" xfId="0" applyFont="1" applyFill="1" applyBorder="1" applyAlignment="1" applyProtection="1">
      <alignment horizontal="center" vertical="center"/>
    </xf>
    <xf numFmtId="0" fontId="38" fillId="4" borderId="9" xfId="0" applyFont="1" applyFill="1" applyBorder="1" applyAlignment="1" applyProtection="1">
      <alignment horizontal="center" vertical="center"/>
    </xf>
    <xf numFmtId="0" fontId="38" fillId="4" borderId="3" xfId="0" applyFont="1" applyFill="1" applyBorder="1" applyAlignment="1" applyProtection="1">
      <alignment horizontal="center" vertical="center"/>
    </xf>
    <xf numFmtId="0" fontId="38" fillId="4" borderId="0" xfId="0" applyFont="1" applyFill="1" applyBorder="1" applyAlignment="1" applyProtection="1">
      <alignment horizontal="center" vertical="center"/>
    </xf>
    <xf numFmtId="49" fontId="43" fillId="0" borderId="0" xfId="0" applyNumberFormat="1" applyFont="1" applyFill="1" applyBorder="1" applyAlignment="1">
      <alignment horizontal="left" vertical="center"/>
    </xf>
    <xf numFmtId="49" fontId="43" fillId="0" borderId="4" xfId="0" applyNumberFormat="1" applyFont="1" applyFill="1" applyBorder="1" applyAlignment="1">
      <alignment horizontal="left" vertical="center"/>
    </xf>
    <xf numFmtId="0" fontId="40" fillId="4" borderId="2" xfId="0" applyFont="1" applyFill="1" applyBorder="1" applyAlignment="1" applyProtection="1">
      <alignment horizontal="center" vertical="center"/>
    </xf>
    <xf numFmtId="0" fontId="40" fillId="4" borderId="4" xfId="0" applyFont="1" applyFill="1" applyBorder="1" applyAlignment="1" applyProtection="1">
      <alignment horizontal="center" vertical="center"/>
    </xf>
    <xf numFmtId="0" fontId="40" fillId="4" borderId="6" xfId="0" applyFont="1" applyFill="1" applyBorder="1" applyAlignment="1" applyProtection="1">
      <alignment horizontal="center" vertical="center"/>
    </xf>
    <xf numFmtId="0" fontId="42" fillId="5" borderId="14" xfId="0" applyFont="1" applyFill="1" applyBorder="1" applyAlignment="1" applyProtection="1">
      <alignment horizontal="left" vertical="center"/>
    </xf>
    <xf numFmtId="0" fontId="42" fillId="5" borderId="10" xfId="0" applyFont="1" applyFill="1" applyBorder="1" applyAlignment="1" applyProtection="1">
      <alignment horizontal="left" vertical="center"/>
    </xf>
    <xf numFmtId="0" fontId="42" fillId="5" borderId="15" xfId="0" applyFont="1" applyFill="1" applyBorder="1" applyAlignment="1" applyProtection="1">
      <alignment horizontal="left" vertical="center"/>
    </xf>
    <xf numFmtId="49" fontId="24" fillId="0" borderId="3" xfId="0" applyNumberFormat="1" applyFont="1" applyFill="1" applyBorder="1" applyAlignment="1">
      <alignment horizontal="center" vertical="center"/>
    </xf>
    <xf numFmtId="49" fontId="24" fillId="0" borderId="0" xfId="0" applyNumberFormat="1" applyFont="1" applyFill="1" applyBorder="1" applyAlignment="1">
      <alignment horizontal="center" vertical="center"/>
    </xf>
    <xf numFmtId="49" fontId="24" fillId="0" borderId="4" xfId="0" applyNumberFormat="1" applyFont="1" applyFill="1" applyBorder="1" applyAlignment="1">
      <alignment horizontal="center" vertical="center"/>
    </xf>
    <xf numFmtId="0" fontId="5" fillId="0" borderId="3" xfId="0" applyFont="1" applyBorder="1" applyAlignment="1" applyProtection="1">
      <alignment horizontal="center"/>
    </xf>
    <xf numFmtId="0" fontId="5" fillId="0" borderId="0" xfId="0" applyFont="1" applyBorder="1" applyAlignment="1" applyProtection="1">
      <alignment horizontal="center"/>
    </xf>
    <xf numFmtId="0" fontId="5" fillId="0" borderId="4" xfId="0" applyFont="1" applyBorder="1" applyAlignment="1" applyProtection="1">
      <alignment horizontal="center"/>
    </xf>
    <xf numFmtId="0" fontId="39" fillId="4" borderId="9" xfId="0" applyFont="1" applyFill="1" applyBorder="1" applyAlignment="1">
      <alignment horizontal="center" vertical="center"/>
    </xf>
    <xf numFmtId="0" fontId="39" fillId="4" borderId="0" xfId="0" applyFont="1" applyFill="1" applyBorder="1" applyAlignment="1">
      <alignment horizontal="center" vertical="center"/>
    </xf>
    <xf numFmtId="0" fontId="5" fillId="0" borderId="0" xfId="0" applyFont="1" applyFill="1" applyBorder="1" applyAlignment="1" applyProtection="1">
      <alignment horizontal="center" vertical="center"/>
    </xf>
    <xf numFmtId="0" fontId="5" fillId="0" borderId="9"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8" xfId="0" applyFont="1" applyFill="1" applyBorder="1" applyAlignment="1" applyProtection="1">
      <alignment horizontal="left" vertical="center"/>
    </xf>
    <xf numFmtId="0" fontId="5" fillId="0" borderId="6" xfId="0" applyFont="1" applyFill="1" applyBorder="1" applyAlignment="1" applyProtection="1">
      <alignment horizontal="left" vertical="center"/>
    </xf>
    <xf numFmtId="0" fontId="47" fillId="0" borderId="1" xfId="0" applyFont="1" applyFill="1" applyBorder="1" applyAlignment="1" applyProtection="1">
      <alignment horizontal="left" vertical="center"/>
    </xf>
    <xf numFmtId="0" fontId="47" fillId="0" borderId="9" xfId="0" applyFont="1" applyFill="1" applyBorder="1" applyAlignment="1" applyProtection="1">
      <alignment horizontal="left" vertical="center"/>
    </xf>
    <xf numFmtId="0" fontId="47" fillId="0" borderId="2" xfId="0" applyFont="1" applyFill="1" applyBorder="1" applyAlignment="1" applyProtection="1">
      <alignment horizontal="left" vertical="center"/>
    </xf>
    <xf numFmtId="49" fontId="37" fillId="0" borderId="0" xfId="0" applyNumberFormat="1" applyFont="1" applyFill="1" applyBorder="1" applyAlignment="1">
      <alignment horizontal="left" vertical="center"/>
    </xf>
    <xf numFmtId="49" fontId="37" fillId="0" borderId="4" xfId="0" applyNumberFormat="1" applyFont="1" applyFill="1" applyBorder="1" applyAlignment="1">
      <alignment horizontal="left" vertical="center"/>
    </xf>
    <xf numFmtId="0" fontId="5" fillId="0" borderId="9" xfId="0" applyFont="1" applyFill="1" applyBorder="1" applyAlignment="1" applyProtection="1">
      <alignment horizontal="left"/>
      <protection locked="0"/>
    </xf>
    <xf numFmtId="0" fontId="5" fillId="0" borderId="8" xfId="0" applyFont="1" applyFill="1" applyBorder="1" applyAlignment="1" applyProtection="1">
      <alignment horizontal="left"/>
      <protection locked="0"/>
    </xf>
    <xf numFmtId="0" fontId="0" fillId="2" borderId="10" xfId="0" applyFill="1" applyBorder="1" applyAlignment="1" applyProtection="1">
      <alignment horizontal="left"/>
      <protection locked="0"/>
    </xf>
    <xf numFmtId="0" fontId="0" fillId="2" borderId="15" xfId="0" applyFill="1" applyBorder="1" applyAlignment="1" applyProtection="1">
      <alignment horizontal="left"/>
      <protection locked="0"/>
    </xf>
    <xf numFmtId="0" fontId="2" fillId="0" borderId="3" xfId="0" applyFont="1" applyFill="1" applyBorder="1" applyAlignment="1" applyProtection="1">
      <alignment horizontal="center"/>
    </xf>
    <xf numFmtId="0" fontId="2" fillId="0" borderId="0" xfId="0" applyFont="1" applyFill="1" applyBorder="1" applyAlignment="1" applyProtection="1">
      <alignment horizontal="center"/>
    </xf>
    <xf numFmtId="0" fontId="2" fillId="0" borderId="4" xfId="0" applyFont="1" applyFill="1" applyBorder="1" applyAlignment="1" applyProtection="1">
      <alignment horizontal="center"/>
    </xf>
    <xf numFmtId="0" fontId="36" fillId="0" borderId="0" xfId="1" applyFont="1" applyFill="1" applyBorder="1" applyAlignment="1" applyProtection="1">
      <alignment horizontal="center"/>
    </xf>
    <xf numFmtId="0" fontId="36" fillId="0" borderId="4" xfId="1" applyFont="1" applyFill="1" applyBorder="1" applyAlignment="1" applyProtection="1">
      <alignment horizontal="center"/>
    </xf>
    <xf numFmtId="0" fontId="2" fillId="0" borderId="1"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32" fillId="0" borderId="0" xfId="0" applyFont="1" applyBorder="1" applyAlignment="1">
      <alignment wrapText="1"/>
    </xf>
    <xf numFmtId="0" fontId="32" fillId="0" borderId="4" xfId="0" applyFont="1" applyBorder="1" applyAlignment="1">
      <alignment wrapText="1"/>
    </xf>
    <xf numFmtId="0" fontId="5" fillId="0" borderId="24" xfId="0" applyFont="1" applyFill="1" applyBorder="1" applyAlignment="1" applyProtection="1">
      <alignment horizontal="left" vertical="top"/>
      <protection locked="0"/>
    </xf>
    <xf numFmtId="0" fontId="5" fillId="0" borderId="25" xfId="0" applyFont="1" applyBorder="1" applyAlignment="1" applyProtection="1">
      <alignment horizontal="left"/>
      <protection locked="0"/>
    </xf>
    <xf numFmtId="0" fontId="5" fillId="0" borderId="0" xfId="0" applyFont="1" applyFill="1" applyBorder="1" applyAlignment="1" applyProtection="1"/>
    <xf numFmtId="0" fontId="10" fillId="0" borderId="3" xfId="0" applyFont="1" applyFill="1" applyBorder="1" applyAlignment="1" applyProtection="1">
      <alignment vertical="top" wrapText="1"/>
    </xf>
    <xf numFmtId="0" fontId="10" fillId="0" borderId="0" xfId="0" applyFont="1" applyFill="1" applyBorder="1" applyAlignment="1" applyProtection="1">
      <alignment vertical="top" wrapText="1"/>
    </xf>
    <xf numFmtId="0" fontId="5" fillId="0" borderId="25" xfId="0" applyFont="1" applyFill="1" applyBorder="1" applyAlignment="1" applyProtection="1">
      <alignment horizontal="left"/>
      <protection locked="0"/>
    </xf>
    <xf numFmtId="0" fontId="2" fillId="0" borderId="0" xfId="0" applyFont="1" applyFill="1" applyBorder="1" applyAlignment="1" applyProtection="1">
      <alignment shrinkToFit="1"/>
    </xf>
    <xf numFmtId="0" fontId="26" fillId="0" borderId="0" xfId="0" applyFont="1" applyBorder="1" applyAlignment="1" applyProtection="1">
      <alignment vertical="center" wrapText="1"/>
    </xf>
    <xf numFmtId="0" fontId="5" fillId="0" borderId="17" xfId="0" applyFont="1" applyBorder="1" applyAlignment="1" applyProtection="1">
      <alignment horizontal="left"/>
    </xf>
    <xf numFmtId="0" fontId="5" fillId="0" borderId="23" xfId="0" applyFont="1" applyBorder="1" applyAlignment="1" applyProtection="1">
      <alignment horizontal="left"/>
    </xf>
    <xf numFmtId="0" fontId="5" fillId="2" borderId="14" xfId="0" applyFont="1" applyFill="1" applyBorder="1" applyAlignment="1" applyProtection="1">
      <alignment horizontal="left"/>
    </xf>
    <xf numFmtId="0" fontId="5" fillId="2" borderId="10" xfId="0" applyFont="1" applyFill="1" applyBorder="1" applyAlignment="1" applyProtection="1">
      <alignment horizontal="left"/>
    </xf>
    <xf numFmtId="165" fontId="33" fillId="6" borderId="14" xfId="0" applyNumberFormat="1" applyFont="1" applyFill="1" applyBorder="1" applyAlignment="1" applyProtection="1">
      <alignment horizontal="right" vertical="center" indent="2"/>
    </xf>
    <xf numFmtId="165" fontId="33" fillId="6" borderId="15" xfId="0" applyNumberFormat="1" applyFont="1" applyFill="1" applyBorder="1" applyAlignment="1" applyProtection="1">
      <alignment horizontal="right" vertical="center" indent="2"/>
    </xf>
    <xf numFmtId="0" fontId="5" fillId="0" borderId="29" xfId="0" applyFont="1" applyFill="1" applyBorder="1" applyAlignment="1" applyProtection="1">
      <alignment horizontal="left" vertical="top"/>
      <protection locked="0"/>
    </xf>
    <xf numFmtId="0" fontId="0" fillId="0" borderId="29" xfId="0" applyBorder="1" applyAlignment="1" applyProtection="1">
      <protection locked="0"/>
    </xf>
    <xf numFmtId="0" fontId="5" fillId="0" borderId="26" xfId="0" applyFont="1" applyFill="1" applyBorder="1" applyAlignment="1" applyProtection="1">
      <alignment horizontal="left" vertical="top"/>
      <protection locked="0"/>
    </xf>
    <xf numFmtId="0" fontId="0" fillId="0" borderId="27" xfId="0" applyBorder="1" applyAlignment="1" applyProtection="1">
      <alignment horizontal="left" vertical="top"/>
      <protection locked="0"/>
    </xf>
    <xf numFmtId="0" fontId="0" fillId="0" borderId="28" xfId="0" applyBorder="1" applyAlignment="1" applyProtection="1">
      <alignment horizontal="left" vertical="top"/>
      <protection locked="0"/>
    </xf>
    <xf numFmtId="0" fontId="2" fillId="2" borderId="14" xfId="0" applyFont="1" applyFill="1" applyBorder="1" applyProtection="1"/>
    <xf numFmtId="0" fontId="2" fillId="2" borderId="10" xfId="0" applyFont="1" applyFill="1" applyBorder="1" applyProtection="1"/>
    <xf numFmtId="0" fontId="2" fillId="2" borderId="15" xfId="0" applyFont="1" applyFill="1" applyBorder="1" applyProtection="1"/>
    <xf numFmtId="49" fontId="5" fillId="2" borderId="14" xfId="0" applyNumberFormat="1" applyFont="1" applyFill="1" applyBorder="1" applyAlignment="1" applyProtection="1">
      <alignment horizontal="center"/>
      <protection locked="0"/>
    </xf>
    <xf numFmtId="49" fontId="0" fillId="2" borderId="15" xfId="0" applyNumberFormat="1" applyFill="1" applyBorder="1" applyAlignment="1" applyProtection="1">
      <alignment horizontal="center"/>
      <protection locked="0"/>
    </xf>
    <xf numFmtId="0" fontId="5" fillId="0" borderId="0" xfId="0" applyFont="1" applyBorder="1" applyAlignment="1" applyProtection="1">
      <alignment horizontal="right"/>
    </xf>
    <xf numFmtId="0" fontId="5" fillId="0" borderId="4" xfId="0" applyFont="1" applyBorder="1" applyAlignment="1" applyProtection="1">
      <alignment horizontal="right"/>
    </xf>
    <xf numFmtId="0" fontId="2" fillId="0" borderId="0" xfId="0" applyFont="1" applyBorder="1" applyAlignment="1" applyProtection="1">
      <alignment horizontal="center" wrapText="1"/>
    </xf>
  </cellXfs>
  <cellStyles count="2">
    <cellStyle name="Hyperlink" xfId="1" builtinId="8"/>
    <cellStyle name="Normal" xfId="0" builtinId="0"/>
  </cellStyles>
  <dxfs count="2">
    <dxf>
      <font>
        <b/>
        <i val="0"/>
        <color rgb="FFFF0000"/>
      </font>
    </dxf>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D$129" lockText="1" noThreeD="1"/>
</file>

<file path=xl/ctrlProps/ctrlProp10.xml><?xml version="1.0" encoding="utf-8"?>
<formControlPr xmlns="http://schemas.microsoft.com/office/spreadsheetml/2009/9/main" objectType="CheckBox" fmlaLink="$C$157" noThreeD="1"/>
</file>

<file path=xl/ctrlProps/ctrlProp11.xml><?xml version="1.0" encoding="utf-8"?>
<formControlPr xmlns="http://schemas.microsoft.com/office/spreadsheetml/2009/9/main" objectType="CheckBox" fmlaLink="$C$158" noThreeD="1"/>
</file>

<file path=xl/ctrlProps/ctrlProp12.xml><?xml version="1.0" encoding="utf-8"?>
<formControlPr xmlns="http://schemas.microsoft.com/office/spreadsheetml/2009/9/main" objectType="CheckBox" fmlaLink="$C$160" noThreeD="1"/>
</file>

<file path=xl/ctrlProps/ctrlProp13.xml><?xml version="1.0" encoding="utf-8"?>
<formControlPr xmlns="http://schemas.microsoft.com/office/spreadsheetml/2009/9/main" objectType="CheckBox" fmlaLink="$C$163" noThreeD="1"/>
</file>

<file path=xl/ctrlProps/ctrlProp14.xml><?xml version="1.0" encoding="utf-8"?>
<formControlPr xmlns="http://schemas.microsoft.com/office/spreadsheetml/2009/9/main" objectType="CheckBox" fmlaLink="$C$161" noThreeD="1"/>
</file>

<file path=xl/ctrlProps/ctrlProp15.xml><?xml version="1.0" encoding="utf-8"?>
<formControlPr xmlns="http://schemas.microsoft.com/office/spreadsheetml/2009/9/main" objectType="CheckBox" fmlaLink="$C$153" noThreeD="1"/>
</file>

<file path=xl/ctrlProps/ctrlProp16.xml><?xml version="1.0" encoding="utf-8"?>
<formControlPr xmlns="http://schemas.microsoft.com/office/spreadsheetml/2009/9/main" objectType="CheckBox" fmlaLink="$C$154" noThreeD="1"/>
</file>

<file path=xl/ctrlProps/ctrlProp17.xml><?xml version="1.0" encoding="utf-8"?>
<formControlPr xmlns="http://schemas.microsoft.com/office/spreadsheetml/2009/9/main" objectType="CheckBox" fmlaLink="$D$129" lockText="1" noThreeD="1"/>
</file>

<file path=xl/ctrlProps/ctrlProp2.xml><?xml version="1.0" encoding="utf-8"?>
<formControlPr xmlns="http://schemas.microsoft.com/office/spreadsheetml/2009/9/main" objectType="CheckBox" fmlaLink="$D$132" lockText="1" noThreeD="1"/>
</file>

<file path=xl/ctrlProps/ctrlProp3.xml><?xml version="1.0" encoding="utf-8"?>
<formControlPr xmlns="http://schemas.microsoft.com/office/spreadsheetml/2009/9/main" objectType="CheckBox" fmlaLink="$D$134" lockText="1" noThreeD="1"/>
</file>

<file path=xl/ctrlProps/ctrlProp4.xml><?xml version="1.0" encoding="utf-8"?>
<formControlPr xmlns="http://schemas.microsoft.com/office/spreadsheetml/2009/9/main" objectType="Drop" dropLines="6" dropStyle="combo" dx="21" fmlaLink="$C$143" fmlaRange="$D$136:$D$141" noThreeD="1" sel="1" val="0"/>
</file>

<file path=xl/ctrlProps/ctrlProp5.xml><?xml version="1.0" encoding="utf-8"?>
<formControlPr xmlns="http://schemas.microsoft.com/office/spreadsheetml/2009/9/main" objectType="Drop" dropLines="7" dropStyle="combo" dx="21" fmlaLink="$C$143" fmlaRange="$D$136:$D$142" noThreeD="1" sel="1" val="0"/>
</file>

<file path=xl/ctrlProps/ctrlProp6.xml><?xml version="1.0" encoding="utf-8"?>
<formControlPr xmlns="http://schemas.microsoft.com/office/spreadsheetml/2009/9/main" objectType="Drop" dropLines="4" dropStyle="combo" dx="21" fmlaLink="$C$152" fmlaRange="$D$148:$D$151" noThreeD="1" sel="1" val="0"/>
</file>

<file path=xl/ctrlProps/ctrlProp7.xml><?xml version="1.0" encoding="utf-8"?>
<formControlPr xmlns="http://schemas.microsoft.com/office/spreadsheetml/2009/9/main" objectType="CheckBox" fmlaLink="$C$159" noThreeD="1"/>
</file>

<file path=xl/ctrlProps/ctrlProp8.xml><?xml version="1.0" encoding="utf-8"?>
<formControlPr xmlns="http://schemas.microsoft.com/office/spreadsheetml/2009/9/main" objectType="CheckBox" fmlaLink="$C$162" noThreeD="1"/>
</file>

<file path=xl/ctrlProps/ctrlProp9.xml><?xml version="1.0" encoding="utf-8"?>
<formControlPr xmlns="http://schemas.microsoft.com/office/spreadsheetml/2009/9/main" objectType="Drop" dropStyle="combo" dx="21" fmlaLink="$C$166" fmlaRange="$D$166:$D$173"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2</xdr:row>
      <xdr:rowOff>28575</xdr:rowOff>
    </xdr:from>
    <xdr:to>
      <xdr:col>2</xdr:col>
      <xdr:colOff>1047750</xdr:colOff>
      <xdr:row>7</xdr:row>
      <xdr:rowOff>180975</xdr:rowOff>
    </xdr:to>
    <xdr:pic>
      <xdr:nvPicPr>
        <xdr:cNvPr id="1164" name="Picture 2" descr="irc_logo_words_international.jpg">
          <a:extLst>
            <a:ext uri="{FF2B5EF4-FFF2-40B4-BE49-F238E27FC236}">
              <a16:creationId xmlns:a16="http://schemas.microsoft.com/office/drawing/2014/main" id="{00000000-0008-0000-0000-00008C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 y="419100"/>
          <a:ext cx="14859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276225</xdr:colOff>
          <xdr:row>7</xdr:row>
          <xdr:rowOff>219075</xdr:rowOff>
        </xdr:from>
        <xdr:to>
          <xdr:col>8</xdr:col>
          <xdr:colOff>9525</xdr:colOff>
          <xdr:row>8</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Expedited please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37</xdr:row>
          <xdr:rowOff>95250</xdr:rowOff>
        </xdr:from>
        <xdr:to>
          <xdr:col>6</xdr:col>
          <xdr:colOff>514350</xdr:colOff>
          <xdr:row>39</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866775</xdr:colOff>
          <xdr:row>37</xdr:row>
          <xdr:rowOff>95250</xdr:rowOff>
        </xdr:from>
        <xdr:to>
          <xdr:col>9</xdr:col>
          <xdr:colOff>66675</xdr:colOff>
          <xdr:row>39</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83</xdr:row>
          <xdr:rowOff>142875</xdr:rowOff>
        </xdr:from>
        <xdr:to>
          <xdr:col>4</xdr:col>
          <xdr:colOff>990600</xdr:colOff>
          <xdr:row>85</xdr:row>
          <xdr:rowOff>38100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83</xdr:row>
          <xdr:rowOff>142875</xdr:rowOff>
        </xdr:from>
        <xdr:to>
          <xdr:col>4</xdr:col>
          <xdr:colOff>990600</xdr:colOff>
          <xdr:row>85</xdr:row>
          <xdr:rowOff>38100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80</xdr:row>
          <xdr:rowOff>9525</xdr:rowOff>
        </xdr:from>
        <xdr:to>
          <xdr:col>4</xdr:col>
          <xdr:colOff>1152525</xdr:colOff>
          <xdr:row>81</xdr:row>
          <xdr:rowOff>47625</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28</xdr:row>
          <xdr:rowOff>142875</xdr:rowOff>
        </xdr:from>
        <xdr:to>
          <xdr:col>2</xdr:col>
          <xdr:colOff>885825</xdr:colOff>
          <xdr:row>30</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31</xdr:row>
          <xdr:rowOff>161925</xdr:rowOff>
        </xdr:from>
        <xdr:to>
          <xdr:col>2</xdr:col>
          <xdr:colOff>885825</xdr:colOff>
          <xdr:row>33</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38100</xdr:rowOff>
        </xdr:from>
        <xdr:to>
          <xdr:col>5</xdr:col>
          <xdr:colOff>0</xdr:colOff>
          <xdr:row>65</xdr:row>
          <xdr:rowOff>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581025</xdr:colOff>
          <xdr:row>26</xdr:row>
          <xdr:rowOff>171450</xdr:rowOff>
        </xdr:from>
        <xdr:to>
          <xdr:col>2</xdr:col>
          <xdr:colOff>885825</xdr:colOff>
          <xdr:row>28</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581025</xdr:colOff>
          <xdr:row>27</xdr:row>
          <xdr:rowOff>133350</xdr:rowOff>
        </xdr:from>
        <xdr:to>
          <xdr:col>2</xdr:col>
          <xdr:colOff>885825</xdr:colOff>
          <xdr:row>29</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581025</xdr:colOff>
          <xdr:row>29</xdr:row>
          <xdr:rowOff>142875</xdr:rowOff>
        </xdr:from>
        <xdr:to>
          <xdr:col>2</xdr:col>
          <xdr:colOff>885825</xdr:colOff>
          <xdr:row>31</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581025</xdr:colOff>
          <xdr:row>32</xdr:row>
          <xdr:rowOff>123825</xdr:rowOff>
        </xdr:from>
        <xdr:to>
          <xdr:col>2</xdr:col>
          <xdr:colOff>885825</xdr:colOff>
          <xdr:row>33</xdr:row>
          <xdr:rowOff>161925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581025</xdr:colOff>
          <xdr:row>30</xdr:row>
          <xdr:rowOff>171450</xdr:rowOff>
        </xdr:from>
        <xdr:to>
          <xdr:col>2</xdr:col>
          <xdr:colOff>885825</xdr:colOff>
          <xdr:row>32</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171450</xdr:colOff>
          <xdr:row>87</xdr:row>
          <xdr:rowOff>142875</xdr:rowOff>
        </xdr:from>
        <xdr:to>
          <xdr:col>7</xdr:col>
          <xdr:colOff>476250</xdr:colOff>
          <xdr:row>89</xdr:row>
          <xdr:rowOff>28575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171450</xdr:colOff>
          <xdr:row>88</xdr:row>
          <xdr:rowOff>133350</xdr:rowOff>
        </xdr:from>
        <xdr:to>
          <xdr:col>7</xdr:col>
          <xdr:colOff>476250</xdr:colOff>
          <xdr:row>90</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6</xdr:col>
      <xdr:colOff>342900</xdr:colOff>
      <xdr:row>2</xdr:row>
      <xdr:rowOff>180975</xdr:rowOff>
    </xdr:from>
    <xdr:to>
      <xdr:col>7</xdr:col>
      <xdr:colOff>278260</xdr:colOff>
      <xdr:row>6</xdr:row>
      <xdr:rowOff>95631</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76825" y="571500"/>
          <a:ext cx="678310" cy="6766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257175</xdr:colOff>
          <xdr:row>106</xdr:row>
          <xdr:rowOff>28575</xdr:rowOff>
        </xdr:from>
        <xdr:to>
          <xdr:col>6</xdr:col>
          <xdr:colOff>647700</xdr:colOff>
          <xdr:row>107</xdr:row>
          <xdr:rowOff>85725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Expedited please</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www.ircrating.org/images/stories/pdf/measurement/aft_rigging_jd3_160823.pdf"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0"/>
  </sheetPr>
  <dimension ref="A1:T176"/>
  <sheetViews>
    <sheetView showGridLines="0" tabSelected="1" zoomScaleNormal="100" workbookViewId="0">
      <selection activeCell="D11" sqref="D11:F11"/>
    </sheetView>
  </sheetViews>
  <sheetFormatPr defaultRowHeight="12.75"/>
  <cols>
    <col min="1" max="1" width="3.85546875" style="4" customWidth="1"/>
    <col min="2" max="2" width="9.140625" style="3"/>
    <col min="3" max="3" width="16.28515625" style="4" customWidth="1"/>
    <col min="4" max="4" width="12.140625" style="4" customWidth="1"/>
    <col min="5" max="5" width="19.140625" style="4" customWidth="1"/>
    <col min="6" max="6" width="10.42578125" style="4" customWidth="1"/>
    <col min="7" max="7" width="11.140625" style="4" customWidth="1"/>
    <col min="8" max="8" width="9.140625" style="4"/>
    <col min="9" max="9" width="16.5703125" style="4" customWidth="1"/>
    <col min="10" max="10" width="18" style="4" customWidth="1"/>
    <col min="11" max="14" width="9.140625" style="4"/>
    <col min="15" max="15" width="9.85546875" style="4" customWidth="1"/>
    <col min="16" max="17" width="9.140625" style="29"/>
    <col min="18" max="18" width="9.140625" style="2"/>
  </cols>
  <sheetData>
    <row r="1" spans="1:16" ht="18">
      <c r="A1" s="313">
        <v>2018</v>
      </c>
      <c r="B1" s="314"/>
      <c r="C1" s="331" t="s">
        <v>221</v>
      </c>
      <c r="D1" s="331"/>
      <c r="E1" s="331"/>
      <c r="F1" s="331"/>
      <c r="G1" s="331"/>
      <c r="H1" s="331"/>
      <c r="I1" s="319" t="s">
        <v>219</v>
      </c>
      <c r="J1" s="309" t="s">
        <v>161</v>
      </c>
      <c r="K1" s="309"/>
      <c r="L1" s="309"/>
      <c r="M1" s="309"/>
      <c r="N1" s="309"/>
      <c r="O1" s="310"/>
      <c r="P1" s="91" t="s">
        <v>220</v>
      </c>
    </row>
    <row r="2" spans="1:16" ht="12.75" customHeight="1">
      <c r="A2" s="315"/>
      <c r="B2" s="316"/>
      <c r="C2" s="332"/>
      <c r="D2" s="332"/>
      <c r="E2" s="332"/>
      <c r="F2" s="332"/>
      <c r="G2" s="332"/>
      <c r="H2" s="332"/>
      <c r="I2" s="320"/>
      <c r="J2" s="334" t="s">
        <v>155</v>
      </c>
      <c r="K2" s="334"/>
      <c r="L2" s="334"/>
      <c r="M2" s="334"/>
      <c r="N2" s="334"/>
      <c r="O2" s="335"/>
    </row>
    <row r="3" spans="1:16" ht="15" customHeight="1">
      <c r="A3" s="219"/>
      <c r="B3" s="220"/>
      <c r="C3" s="221"/>
      <c r="D3" s="273"/>
      <c r="E3" s="273"/>
      <c r="F3" s="273"/>
      <c r="G3" s="273"/>
      <c r="H3" s="274"/>
      <c r="I3" s="320"/>
      <c r="J3" s="336"/>
      <c r="K3" s="336"/>
      <c r="L3" s="336"/>
      <c r="M3" s="336"/>
      <c r="N3" s="336"/>
      <c r="O3" s="337"/>
    </row>
    <row r="4" spans="1:16" ht="15" customHeight="1">
      <c r="A4" s="219"/>
      <c r="B4" s="325"/>
      <c r="C4" s="326"/>
      <c r="D4" s="326"/>
      <c r="E4" s="326"/>
      <c r="F4" s="326"/>
      <c r="G4" s="326"/>
      <c r="H4" s="327"/>
      <c r="I4" s="320"/>
      <c r="J4" s="311"/>
      <c r="K4" s="311"/>
      <c r="L4" s="311"/>
      <c r="M4" s="311"/>
      <c r="N4" s="311"/>
      <c r="O4" s="312"/>
    </row>
    <row r="5" spans="1:16" ht="15" customHeight="1">
      <c r="A5" s="219"/>
      <c r="B5" s="7"/>
      <c r="C5" s="90"/>
      <c r="D5" s="317"/>
      <c r="E5" s="317"/>
      <c r="F5" s="317"/>
      <c r="G5" s="317"/>
      <c r="H5" s="318"/>
      <c r="I5" s="320"/>
      <c r="J5" s="338" t="s">
        <v>131</v>
      </c>
      <c r="K5" s="338"/>
      <c r="L5" s="338"/>
      <c r="M5" s="338"/>
      <c r="N5" s="338"/>
      <c r="O5" s="339"/>
    </row>
    <row r="6" spans="1:16" ht="15" customHeight="1">
      <c r="A6" s="219"/>
      <c r="B6" s="222"/>
      <c r="C6" s="88"/>
      <c r="D6" s="343"/>
      <c r="E6" s="343"/>
      <c r="F6" s="343"/>
      <c r="G6" s="343"/>
      <c r="H6" s="344"/>
      <c r="I6" s="321"/>
      <c r="J6" s="17"/>
      <c r="K6" s="17"/>
      <c r="L6" s="17"/>
      <c r="M6" s="17"/>
      <c r="N6" s="17"/>
      <c r="O6" s="8"/>
    </row>
    <row r="7" spans="1:16" ht="15" customHeight="1">
      <c r="A7" s="219"/>
      <c r="B7" s="25"/>
      <c r="C7" s="17"/>
      <c r="D7" s="17"/>
      <c r="E7" s="17"/>
      <c r="F7" s="17"/>
      <c r="G7" s="17"/>
      <c r="H7" s="17"/>
      <c r="I7" s="92"/>
      <c r="J7" s="340" t="s">
        <v>224</v>
      </c>
      <c r="K7" s="341"/>
      <c r="L7" s="341"/>
      <c r="M7" s="341"/>
      <c r="N7" s="341"/>
      <c r="O7" s="342"/>
    </row>
    <row r="8" spans="1:16" ht="18" customHeight="1">
      <c r="A8" s="219"/>
      <c r="B8" s="84"/>
      <c r="C8" s="84"/>
      <c r="D8" s="17"/>
      <c r="E8" s="17"/>
      <c r="F8" s="17"/>
      <c r="G8" s="17"/>
      <c r="H8" s="17"/>
      <c r="I8" s="92"/>
      <c r="J8" s="169" t="s">
        <v>225</v>
      </c>
      <c r="K8" s="147"/>
      <c r="L8" s="147"/>
      <c r="M8" s="147"/>
      <c r="N8" s="147"/>
      <c r="O8" s="145"/>
    </row>
    <row r="9" spans="1:16" ht="17.25" customHeight="1">
      <c r="A9" s="216"/>
      <c r="B9" s="57"/>
      <c r="C9" s="322" t="s">
        <v>222</v>
      </c>
      <c r="D9" s="323"/>
      <c r="E9" s="323"/>
      <c r="F9" s="323"/>
      <c r="G9" s="323"/>
      <c r="H9" s="324"/>
      <c r="I9" s="107"/>
      <c r="J9" s="169" t="s">
        <v>226</v>
      </c>
      <c r="K9" s="147"/>
      <c r="L9" s="147"/>
      <c r="M9" s="147"/>
      <c r="N9" s="147"/>
      <c r="O9" s="145"/>
    </row>
    <row r="10" spans="1:16" ht="12.75" customHeight="1">
      <c r="A10" s="216"/>
      <c r="B10" s="57"/>
      <c r="C10" s="17"/>
      <c r="D10" s="17"/>
      <c r="E10" s="17"/>
      <c r="F10" s="17"/>
      <c r="G10" s="17"/>
      <c r="H10" s="17"/>
      <c r="I10" s="133"/>
      <c r="J10" s="170" t="s">
        <v>227</v>
      </c>
      <c r="K10" s="171"/>
      <c r="L10" s="171"/>
      <c r="M10" s="171"/>
      <c r="N10" s="171"/>
      <c r="O10" s="172"/>
    </row>
    <row r="11" spans="1:16" ht="15" customHeight="1">
      <c r="A11" s="216"/>
      <c r="B11" s="57"/>
      <c r="C11" s="191" t="s">
        <v>185</v>
      </c>
      <c r="D11" s="305"/>
      <c r="E11" s="306"/>
      <c r="F11" s="306"/>
      <c r="G11" s="17"/>
      <c r="H11" s="17"/>
      <c r="I11" s="23"/>
      <c r="J11" s="354" t="s">
        <v>228</v>
      </c>
      <c r="K11" s="355"/>
      <c r="L11" s="355"/>
      <c r="M11" s="355"/>
      <c r="N11" s="355"/>
      <c r="O11" s="356"/>
    </row>
    <row r="12" spans="1:16" ht="15" customHeight="1">
      <c r="A12" s="216"/>
      <c r="B12" s="83"/>
      <c r="C12" s="191" t="s">
        <v>10</v>
      </c>
      <c r="D12" s="305"/>
      <c r="E12" s="306"/>
      <c r="F12" s="306"/>
      <c r="G12" s="349"/>
      <c r="H12" s="350"/>
      <c r="I12" s="351"/>
      <c r="J12" s="357"/>
      <c r="K12" s="358"/>
      <c r="L12" s="358"/>
      <c r="M12" s="358"/>
      <c r="N12" s="358"/>
      <c r="O12" s="359"/>
    </row>
    <row r="13" spans="1:16" ht="15" customHeight="1">
      <c r="A13" s="216"/>
      <c r="B13" s="83"/>
      <c r="C13" s="191" t="s">
        <v>11</v>
      </c>
      <c r="D13" s="166"/>
      <c r="E13" s="164">
        <v>2018</v>
      </c>
      <c r="F13" s="163"/>
      <c r="G13" s="352"/>
      <c r="H13" s="352"/>
      <c r="I13" s="353"/>
      <c r="J13" s="360"/>
      <c r="K13" s="361"/>
      <c r="L13" s="361"/>
      <c r="M13" s="361"/>
      <c r="N13" s="361"/>
      <c r="O13" s="362"/>
    </row>
    <row r="14" spans="1:16" ht="15" customHeight="1">
      <c r="A14" s="216"/>
      <c r="B14" s="83"/>
      <c r="C14" s="191" t="s">
        <v>59</v>
      </c>
      <c r="D14" s="278"/>
      <c r="E14" s="347"/>
      <c r="F14" s="348"/>
      <c r="G14" s="328"/>
      <c r="H14" s="329"/>
      <c r="I14" s="330"/>
      <c r="J14" s="283" t="s">
        <v>229</v>
      </c>
      <c r="K14" s="284"/>
      <c r="L14" s="284"/>
      <c r="M14" s="284"/>
      <c r="N14" s="284"/>
      <c r="O14" s="285"/>
    </row>
    <row r="15" spans="1:16" ht="15" customHeight="1">
      <c r="A15" s="216"/>
      <c r="B15" s="333"/>
      <c r="C15" s="333"/>
      <c r="D15" s="345"/>
      <c r="E15" s="345"/>
      <c r="F15" s="345"/>
      <c r="G15" s="124"/>
      <c r="H15" s="124"/>
      <c r="I15" s="124"/>
      <c r="J15" s="286"/>
      <c r="K15" s="287"/>
      <c r="L15" s="287"/>
      <c r="M15" s="287"/>
      <c r="N15" s="287"/>
      <c r="O15" s="288"/>
    </row>
    <row r="16" spans="1:16" ht="15" customHeight="1">
      <c r="A16" s="216"/>
      <c r="B16" s="333"/>
      <c r="C16" s="333"/>
      <c r="D16" s="346"/>
      <c r="E16" s="346"/>
      <c r="F16" s="346"/>
      <c r="G16" s="281"/>
      <c r="H16" s="281"/>
      <c r="I16" s="282"/>
      <c r="J16" s="289"/>
      <c r="K16" s="290"/>
      <c r="L16" s="290"/>
      <c r="M16" s="290"/>
      <c r="N16" s="290"/>
      <c r="O16" s="291"/>
    </row>
    <row r="17" spans="1:18" ht="15" customHeight="1">
      <c r="A17" s="216"/>
      <c r="B17" s="83"/>
      <c r="C17" s="144" t="s">
        <v>29</v>
      </c>
      <c r="D17" s="278"/>
      <c r="E17" s="279"/>
      <c r="F17" s="280"/>
      <c r="G17" s="128"/>
      <c r="H17" s="167"/>
      <c r="I17" s="129"/>
      <c r="J17" s="275" t="s">
        <v>132</v>
      </c>
      <c r="K17" s="276"/>
      <c r="L17" s="276"/>
      <c r="M17" s="276"/>
      <c r="N17" s="276"/>
      <c r="O17" s="277"/>
    </row>
    <row r="18" spans="1:18" ht="15" customHeight="1">
      <c r="A18" s="216"/>
      <c r="B18" s="83"/>
      <c r="C18" s="144" t="s">
        <v>186</v>
      </c>
      <c r="D18" s="278"/>
      <c r="E18" s="279"/>
      <c r="F18" s="280"/>
      <c r="G18" s="17"/>
      <c r="H18" s="17"/>
      <c r="I18" s="17"/>
      <c r="J18" s="17"/>
      <c r="K18" s="17"/>
      <c r="L18" s="17"/>
      <c r="M18" s="17"/>
      <c r="N18" s="17"/>
      <c r="O18" s="8"/>
    </row>
    <row r="19" spans="1:18" ht="15" customHeight="1">
      <c r="A19" s="216"/>
      <c r="B19" s="83"/>
      <c r="C19" s="144"/>
      <c r="D19" s="278"/>
      <c r="E19" s="279"/>
      <c r="F19" s="280"/>
      <c r="G19" s="17"/>
      <c r="H19" s="17"/>
      <c r="I19" s="17"/>
      <c r="J19" s="17"/>
      <c r="K19" s="17"/>
      <c r="L19" s="17"/>
      <c r="M19" s="17"/>
      <c r="N19" s="17"/>
      <c r="O19" s="8"/>
    </row>
    <row r="20" spans="1:18" ht="15" customHeight="1">
      <c r="A20" s="216"/>
      <c r="B20" s="83"/>
      <c r="C20" s="144"/>
      <c r="D20" s="278"/>
      <c r="E20" s="279"/>
      <c r="F20" s="280"/>
      <c r="G20" s="17"/>
      <c r="H20" s="17"/>
      <c r="I20" s="17"/>
      <c r="J20" s="17"/>
      <c r="K20" s="17"/>
      <c r="L20" s="17"/>
      <c r="M20" s="17"/>
      <c r="N20" s="17"/>
      <c r="O20" s="8"/>
    </row>
    <row r="21" spans="1:18" ht="15" customHeight="1">
      <c r="A21" s="216"/>
      <c r="B21" s="145" t="s">
        <v>41</v>
      </c>
      <c r="C21" s="146"/>
      <c r="D21" s="295"/>
      <c r="E21" s="296"/>
      <c r="F21" s="297"/>
      <c r="G21" s="17"/>
      <c r="H21" s="17"/>
      <c r="I21" s="17"/>
      <c r="J21" s="17"/>
      <c r="K21" s="17"/>
      <c r="L21" s="17"/>
      <c r="M21" s="17"/>
      <c r="N21" s="17"/>
      <c r="O21" s="8"/>
    </row>
    <row r="22" spans="1:18" ht="15" customHeight="1">
      <c r="A22" s="216"/>
      <c r="B22" s="147"/>
      <c r="C22" s="148" t="s">
        <v>62</v>
      </c>
      <c r="D22" s="295"/>
      <c r="E22" s="296"/>
      <c r="F22" s="297"/>
      <c r="G22" s="17"/>
      <c r="H22" s="17"/>
      <c r="I22" s="17"/>
      <c r="J22" s="17"/>
      <c r="K22" s="17"/>
      <c r="L22" s="17"/>
      <c r="M22" s="17"/>
      <c r="N22" s="17"/>
      <c r="O22" s="8"/>
    </row>
    <row r="23" spans="1:18" ht="15" customHeight="1">
      <c r="A23" s="216"/>
      <c r="B23" s="147"/>
      <c r="C23" s="149" t="s">
        <v>189</v>
      </c>
      <c r="D23" s="292"/>
      <c r="E23" s="292"/>
      <c r="F23" s="292"/>
      <c r="G23" s="17"/>
      <c r="H23" s="17"/>
      <c r="I23" s="17"/>
      <c r="J23" s="17"/>
      <c r="K23" s="17"/>
      <c r="L23" s="17"/>
      <c r="M23" s="17"/>
      <c r="N23" s="17"/>
      <c r="O23" s="8"/>
    </row>
    <row r="24" spans="1:18" ht="9" customHeight="1">
      <c r="A24" s="216"/>
      <c r="B24" s="38"/>
      <c r="C24" s="192" t="str">
        <f>IF(AND(F13&gt;1,F13&lt;2012),"As your last certificate was before 2012, we may contact you for extra information","")</f>
        <v/>
      </c>
      <c r="D24" s="32"/>
      <c r="E24" s="32"/>
      <c r="F24" s="32"/>
      <c r="G24" s="17"/>
      <c r="H24" s="17"/>
      <c r="I24" s="17"/>
      <c r="J24" s="17"/>
      <c r="K24" s="17"/>
      <c r="L24" s="17"/>
      <c r="M24" s="17"/>
      <c r="N24" s="17"/>
      <c r="O24" s="8"/>
    </row>
    <row r="25" spans="1:18" ht="15.75">
      <c r="A25" s="216"/>
      <c r="B25" s="125"/>
      <c r="C25" s="17"/>
      <c r="D25" s="32"/>
      <c r="E25" s="32"/>
      <c r="F25" s="32"/>
      <c r="G25" s="17"/>
      <c r="H25" s="17"/>
      <c r="I25" s="17"/>
      <c r="J25" s="126"/>
      <c r="K25" s="126"/>
      <c r="L25" s="126"/>
      <c r="M25" s="126"/>
      <c r="N25" s="126"/>
      <c r="O25" s="193"/>
    </row>
    <row r="26" spans="1:18" ht="9" customHeight="1" thickBot="1">
      <c r="A26" s="216"/>
      <c r="B26" s="38"/>
      <c r="C26" s="32"/>
      <c r="D26" s="32"/>
      <c r="E26" s="32"/>
      <c r="F26" s="32"/>
      <c r="G26" s="17"/>
      <c r="H26" s="17"/>
      <c r="I26" s="17"/>
      <c r="J26" s="17"/>
      <c r="K26" s="17"/>
      <c r="L26" s="17"/>
      <c r="M26" s="17"/>
      <c r="N26" s="17"/>
      <c r="O26" s="8"/>
    </row>
    <row r="27" spans="1:18" ht="15" customHeight="1">
      <c r="A27" s="190"/>
      <c r="B27" s="298" t="s">
        <v>171</v>
      </c>
      <c r="C27" s="299"/>
      <c r="D27" s="299"/>
      <c r="E27" s="299"/>
      <c r="F27" s="299"/>
      <c r="G27" s="300"/>
      <c r="H27" s="17"/>
      <c r="I27" s="17"/>
      <c r="J27" s="302" t="s">
        <v>192</v>
      </c>
      <c r="K27" s="302"/>
      <c r="L27" s="302"/>
      <c r="M27" s="302"/>
      <c r="N27" s="302"/>
      <c r="O27" s="303"/>
    </row>
    <row r="28" spans="1:18" ht="12.75" customHeight="1">
      <c r="A28" s="190"/>
      <c r="B28" s="106" t="s">
        <v>167</v>
      </c>
      <c r="C28" s="17"/>
      <c r="D28" s="271" t="s">
        <v>144</v>
      </c>
      <c r="E28" s="271"/>
      <c r="F28" s="271"/>
      <c r="G28" s="272"/>
      <c r="H28" s="17"/>
      <c r="I28" s="17"/>
      <c r="J28" s="302"/>
      <c r="K28" s="302"/>
      <c r="L28" s="302"/>
      <c r="M28" s="302"/>
      <c r="N28" s="302"/>
      <c r="O28" s="303"/>
    </row>
    <row r="29" spans="1:18" ht="13.5" customHeight="1">
      <c r="A29" s="190"/>
      <c r="B29" s="106" t="s">
        <v>168</v>
      </c>
      <c r="C29" s="17"/>
      <c r="D29" s="271" t="s">
        <v>158</v>
      </c>
      <c r="E29" s="271"/>
      <c r="F29" s="271"/>
      <c r="G29" s="272"/>
      <c r="H29" s="17"/>
      <c r="I29" s="17"/>
      <c r="J29" s="302"/>
      <c r="K29" s="302"/>
      <c r="L29" s="302"/>
      <c r="M29" s="302"/>
      <c r="N29" s="302"/>
      <c r="O29" s="303"/>
    </row>
    <row r="30" spans="1:18" ht="12.75" customHeight="1">
      <c r="A30" s="190"/>
      <c r="B30" s="106" t="s">
        <v>169</v>
      </c>
      <c r="C30" s="17"/>
      <c r="D30" s="271" t="s">
        <v>144</v>
      </c>
      <c r="E30" s="271"/>
      <c r="F30" s="271"/>
      <c r="G30" s="272"/>
      <c r="H30" s="95"/>
      <c r="I30" s="95"/>
      <c r="J30" s="302" t="s">
        <v>193</v>
      </c>
      <c r="K30" s="302"/>
      <c r="L30" s="302"/>
      <c r="M30" s="302"/>
      <c r="N30" s="302"/>
      <c r="O30" s="303"/>
    </row>
    <row r="31" spans="1:18" s="24" customFormat="1" ht="14.25" customHeight="1">
      <c r="A31" s="194"/>
      <c r="B31" s="106" t="s">
        <v>170</v>
      </c>
      <c r="C31" s="1"/>
      <c r="D31" s="271" t="s">
        <v>143</v>
      </c>
      <c r="E31" s="271"/>
      <c r="F31" s="271"/>
      <c r="G31" s="272"/>
      <c r="H31" s="93"/>
      <c r="I31" s="93"/>
      <c r="J31" s="302"/>
      <c r="K31" s="302"/>
      <c r="L31" s="302"/>
      <c r="M31" s="302"/>
      <c r="N31" s="302"/>
      <c r="O31" s="303"/>
      <c r="P31" s="58"/>
      <c r="Q31" s="58"/>
      <c r="R31" s="59"/>
    </row>
    <row r="32" spans="1:18" s="24" customFormat="1" ht="14.25" customHeight="1">
      <c r="A32" s="194"/>
      <c r="B32" s="106" t="s">
        <v>156</v>
      </c>
      <c r="C32" s="1"/>
      <c r="D32" s="271" t="s">
        <v>157</v>
      </c>
      <c r="E32" s="271"/>
      <c r="F32" s="271"/>
      <c r="G32" s="272"/>
      <c r="H32" s="93"/>
      <c r="I32" s="93"/>
      <c r="J32" s="195"/>
      <c r="K32" s="195"/>
      <c r="L32" s="195"/>
      <c r="M32" s="195"/>
      <c r="N32" s="195"/>
      <c r="O32" s="196"/>
      <c r="P32" s="58"/>
      <c r="Q32" s="58"/>
      <c r="R32" s="59"/>
    </row>
    <row r="33" spans="1:18" s="24" customFormat="1" ht="14.25" customHeight="1">
      <c r="A33" s="194"/>
      <c r="B33" s="106" t="s">
        <v>139</v>
      </c>
      <c r="C33" s="1"/>
      <c r="D33" s="271" t="s">
        <v>145</v>
      </c>
      <c r="E33" s="271"/>
      <c r="F33" s="271"/>
      <c r="G33" s="272"/>
      <c r="H33" s="93"/>
      <c r="I33" s="93"/>
      <c r="J33" s="304"/>
      <c r="K33" s="304"/>
      <c r="L33" s="304"/>
      <c r="M33" s="197"/>
      <c r="N33" s="197"/>
      <c r="O33" s="198"/>
      <c r="P33" s="58"/>
      <c r="Q33" s="58"/>
      <c r="R33" s="59"/>
    </row>
    <row r="34" spans="1:18" s="24" customFormat="1" ht="13.5" customHeight="1" thickBot="1">
      <c r="A34" s="194"/>
      <c r="B34" s="111" t="s">
        <v>140</v>
      </c>
      <c r="C34" s="112"/>
      <c r="D34" s="373" t="s">
        <v>146</v>
      </c>
      <c r="E34" s="373"/>
      <c r="F34" s="373"/>
      <c r="G34" s="374"/>
      <c r="H34" s="93"/>
      <c r="I34" s="93"/>
      <c r="J34" s="363" t="str">
        <f>IF(B164&gt;0,"You have declared hull/appendage/rig changes. To avoid delays, please check all relevant data has been supplied","")</f>
        <v/>
      </c>
      <c r="K34" s="363"/>
      <c r="L34" s="363"/>
      <c r="M34" s="363"/>
      <c r="N34" s="363"/>
      <c r="O34" s="364"/>
      <c r="P34" s="58"/>
      <c r="Q34" s="58"/>
      <c r="R34" s="59"/>
    </row>
    <row r="35" spans="1:18" s="24" customFormat="1" ht="15.75" customHeight="1">
      <c r="A35" s="218"/>
      <c r="B35" s="23"/>
      <c r="C35" s="1"/>
      <c r="D35" s="32"/>
      <c r="E35" s="32"/>
      <c r="F35" s="32"/>
      <c r="G35" s="32"/>
      <c r="H35" s="93"/>
      <c r="I35" s="93"/>
      <c r="J35" s="363"/>
      <c r="K35" s="363"/>
      <c r="L35" s="363"/>
      <c r="M35" s="363"/>
      <c r="N35" s="363"/>
      <c r="O35" s="364"/>
      <c r="P35" s="58"/>
      <c r="Q35" s="58"/>
      <c r="R35" s="59"/>
    </row>
    <row r="36" spans="1:18" ht="41.25" customHeight="1">
      <c r="A36" s="216"/>
      <c r="B36" s="30"/>
      <c r="C36" s="104"/>
      <c r="D36" s="293" t="s">
        <v>160</v>
      </c>
      <c r="E36" s="294"/>
      <c r="F36" s="135" t="s">
        <v>223</v>
      </c>
      <c r="G36" s="377">
        <f>D119</f>
        <v>0</v>
      </c>
      <c r="H36" s="378"/>
      <c r="I36" s="307" t="str">
        <f>IF(D129=FALSE,"","Expedited")</f>
        <v/>
      </c>
      <c r="J36" s="308"/>
      <c r="K36" s="1"/>
      <c r="L36" s="1"/>
      <c r="M36" s="1"/>
      <c r="N36" s="1"/>
      <c r="O36" s="184"/>
    </row>
    <row r="37" spans="1:18" ht="15">
      <c r="A37" s="216"/>
      <c r="B37" s="25"/>
      <c r="C37" s="38"/>
      <c r="D37" s="150" t="s">
        <v>60</v>
      </c>
      <c r="E37" s="233" t="s">
        <v>64</v>
      </c>
      <c r="F37" s="134" t="s">
        <v>217</v>
      </c>
      <c r="G37" s="17"/>
      <c r="H37" s="17"/>
      <c r="I37" s="17"/>
      <c r="J37" s="17"/>
      <c r="K37" s="17"/>
      <c r="L37" s="17"/>
      <c r="M37" s="17"/>
      <c r="N37" s="17"/>
      <c r="O37" s="8"/>
    </row>
    <row r="38" spans="1:18" ht="12.75" customHeight="1">
      <c r="A38" s="216"/>
      <c r="B38" s="25"/>
      <c r="C38" s="160"/>
      <c r="D38" s="39" t="s">
        <v>65</v>
      </c>
      <c r="E38" s="234" t="s">
        <v>63</v>
      </c>
      <c r="F38" s="96" t="s">
        <v>134</v>
      </c>
      <c r="G38" s="33"/>
      <c r="H38" s="33"/>
      <c r="I38" s="33"/>
      <c r="J38" s="17"/>
      <c r="K38" s="17"/>
      <c r="L38" s="17"/>
      <c r="M38" s="17"/>
      <c r="N38" s="17"/>
      <c r="O38" s="8"/>
    </row>
    <row r="39" spans="1:18" ht="12.75" customHeight="1">
      <c r="A39" s="216"/>
      <c r="B39" s="25" t="s">
        <v>28</v>
      </c>
      <c r="C39" s="8" t="s">
        <v>53</v>
      </c>
      <c r="D39" s="136">
        <v>0</v>
      </c>
      <c r="E39" s="153"/>
      <c r="F39" s="375" t="s">
        <v>133</v>
      </c>
      <c r="G39" s="376"/>
      <c r="H39" s="301" t="s">
        <v>172</v>
      </c>
      <c r="I39" s="301"/>
      <c r="J39" s="122"/>
      <c r="K39" s="17"/>
      <c r="L39" s="17"/>
      <c r="M39" s="17"/>
      <c r="N39" s="17"/>
      <c r="O39" s="8"/>
    </row>
    <row r="40" spans="1:18" ht="12.75" customHeight="1">
      <c r="A40" s="216"/>
      <c r="B40" s="25"/>
      <c r="C40" s="8" t="s">
        <v>12</v>
      </c>
      <c r="D40" s="136"/>
      <c r="E40" s="153"/>
      <c r="F40" s="17"/>
      <c r="G40" s="12"/>
      <c r="H40" s="12"/>
      <c r="I40" s="12"/>
      <c r="J40" s="17"/>
      <c r="K40" s="17"/>
      <c r="L40" s="17"/>
      <c r="M40" s="17"/>
      <c r="N40" s="17"/>
      <c r="O40" s="8"/>
    </row>
    <row r="41" spans="1:18" ht="12.75" customHeight="1">
      <c r="A41" s="216"/>
      <c r="B41" s="25"/>
      <c r="C41" s="8" t="s">
        <v>15</v>
      </c>
      <c r="D41" s="136"/>
      <c r="E41" s="153"/>
      <c r="F41" s="17"/>
      <c r="G41" s="384" t="s">
        <v>214</v>
      </c>
      <c r="H41" s="385"/>
      <c r="I41" s="385"/>
      <c r="J41" s="385"/>
      <c r="K41" s="385"/>
      <c r="L41" s="385"/>
      <c r="M41" s="385"/>
      <c r="N41" s="385"/>
      <c r="O41" s="386"/>
    </row>
    <row r="42" spans="1:18">
      <c r="A42" s="216"/>
      <c r="B42" s="25"/>
      <c r="C42" s="8" t="s">
        <v>16</v>
      </c>
      <c r="D42" s="136"/>
      <c r="E42" s="153"/>
      <c r="F42" s="17"/>
      <c r="G42" s="108" t="s">
        <v>159</v>
      </c>
      <c r="H42" s="109"/>
      <c r="I42" s="109"/>
      <c r="J42" s="109"/>
      <c r="K42" s="109"/>
      <c r="L42" s="109"/>
      <c r="M42" s="109"/>
      <c r="N42" s="109"/>
      <c r="O42" s="110"/>
    </row>
    <row r="43" spans="1:18">
      <c r="A43" s="216"/>
      <c r="B43" s="25"/>
      <c r="C43" s="8" t="s">
        <v>13</v>
      </c>
      <c r="D43" s="136"/>
      <c r="E43" s="153"/>
      <c r="F43" s="17"/>
      <c r="G43" s="365"/>
      <c r="H43" s="365"/>
      <c r="I43" s="365"/>
      <c r="J43" s="365"/>
      <c r="K43" s="365"/>
      <c r="L43" s="365"/>
      <c r="M43" s="365"/>
      <c r="N43" s="365"/>
      <c r="O43" s="365"/>
    </row>
    <row r="44" spans="1:18" ht="12.75" customHeight="1">
      <c r="A44" s="216"/>
      <c r="B44" s="25"/>
      <c r="C44" s="8" t="s">
        <v>14</v>
      </c>
      <c r="D44" s="136"/>
      <c r="E44" s="153"/>
      <c r="F44" s="17"/>
      <c r="G44" s="236"/>
      <c r="H44" s="237"/>
      <c r="I44" s="237"/>
      <c r="J44" s="237"/>
      <c r="K44" s="237"/>
      <c r="L44" s="237"/>
      <c r="M44" s="237"/>
      <c r="N44" s="237"/>
      <c r="O44" s="237"/>
    </row>
    <row r="45" spans="1:18" ht="12.75" customHeight="1">
      <c r="A45" s="216"/>
      <c r="B45" s="25"/>
      <c r="C45" s="8" t="s">
        <v>52</v>
      </c>
      <c r="D45" s="137"/>
      <c r="E45" s="153"/>
      <c r="F45" s="165" t="s">
        <v>196</v>
      </c>
      <c r="G45" s="366"/>
      <c r="H45" s="237"/>
      <c r="I45" s="237"/>
      <c r="J45" s="237"/>
      <c r="K45" s="237"/>
      <c r="L45" s="237"/>
      <c r="M45" s="237"/>
      <c r="N45" s="237"/>
      <c r="O45" s="237"/>
    </row>
    <row r="46" spans="1:18">
      <c r="A46" s="216"/>
      <c r="B46" s="25"/>
      <c r="C46" s="31" t="s">
        <v>135</v>
      </c>
      <c r="D46" s="138"/>
      <c r="E46" s="153"/>
      <c r="F46" s="165" t="s">
        <v>196</v>
      </c>
      <c r="G46" s="370"/>
      <c r="H46" s="237"/>
      <c r="I46" s="237"/>
      <c r="J46" s="237"/>
      <c r="K46" s="237"/>
      <c r="L46" s="237"/>
      <c r="M46" s="237"/>
      <c r="N46" s="237"/>
      <c r="O46" s="237"/>
    </row>
    <row r="47" spans="1:18" ht="12.75" customHeight="1">
      <c r="A47" s="216"/>
      <c r="B47" s="32"/>
      <c r="C47" s="9" t="s">
        <v>30</v>
      </c>
      <c r="D47" s="137"/>
      <c r="E47" s="153"/>
      <c r="F47" s="165" t="s">
        <v>196</v>
      </c>
      <c r="G47" s="236"/>
      <c r="H47" s="237"/>
      <c r="I47" s="237"/>
      <c r="J47" s="237"/>
      <c r="K47" s="237"/>
      <c r="L47" s="237"/>
      <c r="M47" s="237"/>
      <c r="N47" s="237"/>
      <c r="O47" s="237"/>
    </row>
    <row r="48" spans="1:18" ht="12.75" customHeight="1">
      <c r="A48" s="216"/>
      <c r="B48" s="30" t="s">
        <v>213</v>
      </c>
      <c r="C48" s="9" t="s">
        <v>195</v>
      </c>
      <c r="D48" s="137"/>
      <c r="E48" s="153"/>
      <c r="F48" s="165" t="s">
        <v>196</v>
      </c>
      <c r="G48" s="236"/>
      <c r="H48" s="237"/>
      <c r="I48" s="237"/>
      <c r="J48" s="237"/>
      <c r="K48" s="237"/>
      <c r="L48" s="237"/>
      <c r="M48" s="237"/>
      <c r="N48" s="237"/>
      <c r="O48" s="237"/>
    </row>
    <row r="49" spans="1:15" ht="12.75" customHeight="1">
      <c r="A49" s="216"/>
      <c r="B49" s="389" t="s">
        <v>204</v>
      </c>
      <c r="C49" s="390"/>
      <c r="D49" s="387" t="s">
        <v>205</v>
      </c>
      <c r="E49" s="388"/>
      <c r="F49" s="165"/>
      <c r="G49" s="236"/>
      <c r="H49" s="237"/>
      <c r="I49" s="237"/>
      <c r="J49" s="237"/>
      <c r="K49" s="237"/>
      <c r="L49" s="237"/>
      <c r="M49" s="237"/>
      <c r="N49" s="237"/>
      <c r="O49" s="237"/>
    </row>
    <row r="50" spans="1:15" ht="12.75" customHeight="1">
      <c r="A50" s="216"/>
      <c r="B50" s="25"/>
      <c r="C50" s="96" t="s">
        <v>198</v>
      </c>
      <c r="D50" s="136"/>
      <c r="E50" s="153"/>
      <c r="F50" s="17"/>
      <c r="G50" s="236"/>
      <c r="H50" s="237"/>
      <c r="I50" s="237"/>
      <c r="J50" s="237"/>
      <c r="K50" s="237"/>
      <c r="L50" s="237"/>
      <c r="M50" s="237"/>
      <c r="N50" s="237"/>
      <c r="O50" s="237"/>
    </row>
    <row r="51" spans="1:15" ht="12.75" customHeight="1">
      <c r="A51" s="216"/>
      <c r="B51" s="25"/>
      <c r="C51" s="96" t="s">
        <v>197</v>
      </c>
      <c r="D51" s="136"/>
      <c r="E51" s="153"/>
      <c r="F51" s="17"/>
      <c r="G51" s="366"/>
      <c r="H51" s="237"/>
      <c r="I51" s="237"/>
      <c r="J51" s="237"/>
      <c r="K51" s="237"/>
      <c r="L51" s="237"/>
      <c r="M51" s="237"/>
      <c r="N51" s="237"/>
      <c r="O51" s="237"/>
    </row>
    <row r="52" spans="1:15">
      <c r="A52" s="216"/>
      <c r="B52" s="391" t="s">
        <v>124</v>
      </c>
      <c r="C52" s="161" t="s">
        <v>115</v>
      </c>
      <c r="D52" s="139"/>
      <c r="E52" s="153"/>
      <c r="F52" s="17"/>
      <c r="G52" s="236"/>
      <c r="H52" s="237"/>
      <c r="I52" s="237"/>
      <c r="J52" s="237"/>
      <c r="K52" s="237"/>
      <c r="L52" s="237"/>
      <c r="M52" s="237"/>
      <c r="N52" s="237"/>
      <c r="O52" s="237"/>
    </row>
    <row r="53" spans="1:15">
      <c r="A53" s="216"/>
      <c r="B53" s="391"/>
      <c r="C53" s="161" t="s">
        <v>116</v>
      </c>
      <c r="D53" s="139"/>
      <c r="E53" s="153"/>
      <c r="F53" s="17"/>
      <c r="G53" s="236"/>
      <c r="H53" s="237"/>
      <c r="I53" s="237"/>
      <c r="J53" s="237"/>
      <c r="K53" s="237"/>
      <c r="L53" s="237"/>
      <c r="M53" s="237"/>
      <c r="N53" s="237"/>
      <c r="O53" s="237"/>
    </row>
    <row r="54" spans="1:15">
      <c r="A54" s="216"/>
      <c r="B54" s="25"/>
      <c r="C54" s="17"/>
      <c r="D54" s="12"/>
      <c r="E54" s="123"/>
      <c r="F54" s="17"/>
      <c r="G54" s="236"/>
      <c r="H54" s="237"/>
      <c r="I54" s="237"/>
      <c r="J54" s="237"/>
      <c r="K54" s="237"/>
      <c r="L54" s="237"/>
      <c r="M54" s="237"/>
      <c r="N54" s="237"/>
      <c r="O54" s="237"/>
    </row>
    <row r="55" spans="1:15">
      <c r="A55" s="216"/>
      <c r="B55" s="25" t="s">
        <v>27</v>
      </c>
      <c r="C55" s="175" t="s">
        <v>17</v>
      </c>
      <c r="D55" s="139"/>
      <c r="E55" s="154"/>
      <c r="F55" s="17"/>
      <c r="G55" s="236"/>
      <c r="H55" s="237"/>
      <c r="I55" s="237"/>
      <c r="J55" s="237"/>
      <c r="K55" s="237"/>
      <c r="L55" s="237"/>
      <c r="M55" s="237"/>
      <c r="N55" s="237"/>
      <c r="O55" s="237"/>
    </row>
    <row r="56" spans="1:15">
      <c r="A56" s="216"/>
      <c r="B56" s="25"/>
      <c r="C56" s="175" t="s">
        <v>18</v>
      </c>
      <c r="D56" s="139"/>
      <c r="E56" s="154"/>
      <c r="F56" s="17"/>
      <c r="G56" s="370"/>
      <c r="H56" s="237"/>
      <c r="I56" s="237"/>
      <c r="J56" s="237"/>
      <c r="K56" s="237"/>
      <c r="L56" s="237"/>
      <c r="M56" s="237"/>
      <c r="N56" s="237"/>
      <c r="O56" s="237"/>
    </row>
    <row r="57" spans="1:15">
      <c r="A57" s="216"/>
      <c r="B57" s="25"/>
      <c r="C57" s="175" t="s">
        <v>20</v>
      </c>
      <c r="D57" s="139"/>
      <c r="E57" s="154"/>
      <c r="F57" s="17"/>
      <c r="G57" s="236"/>
      <c r="H57" s="237"/>
      <c r="I57" s="237"/>
      <c r="J57" s="237"/>
      <c r="K57" s="237"/>
      <c r="L57" s="237"/>
      <c r="M57" s="237"/>
      <c r="N57" s="237"/>
      <c r="O57" s="237"/>
    </row>
    <row r="58" spans="1:15">
      <c r="A58" s="216"/>
      <c r="B58" s="25"/>
      <c r="C58" s="175" t="s">
        <v>19</v>
      </c>
      <c r="D58" s="139"/>
      <c r="E58" s="154"/>
      <c r="F58" s="17"/>
      <c r="G58" s="236"/>
      <c r="H58" s="237"/>
      <c r="I58" s="237"/>
      <c r="J58" s="237"/>
      <c r="K58" s="237"/>
      <c r="L58" s="237"/>
      <c r="M58" s="237"/>
      <c r="N58" s="237"/>
      <c r="O58" s="237"/>
    </row>
    <row r="59" spans="1:15">
      <c r="A59" s="216"/>
      <c r="B59" s="25"/>
      <c r="C59" s="175" t="s">
        <v>21</v>
      </c>
      <c r="D59" s="139"/>
      <c r="E59" s="154"/>
      <c r="F59" s="17"/>
      <c r="G59" s="236"/>
      <c r="H59" s="237"/>
      <c r="I59" s="237"/>
      <c r="J59" s="237"/>
      <c r="K59" s="237"/>
      <c r="L59" s="237"/>
      <c r="M59" s="237"/>
      <c r="N59" s="237"/>
      <c r="O59" s="237"/>
    </row>
    <row r="60" spans="1:15">
      <c r="A60" s="216"/>
      <c r="B60" s="242" t="s">
        <v>136</v>
      </c>
      <c r="C60" s="242"/>
      <c r="D60" s="140"/>
      <c r="E60" s="155"/>
      <c r="F60" s="17"/>
      <c r="G60" s="236"/>
      <c r="H60" s="237"/>
      <c r="I60" s="237"/>
      <c r="J60" s="237"/>
      <c r="K60" s="237"/>
      <c r="L60" s="237"/>
      <c r="M60" s="237"/>
      <c r="N60" s="237"/>
      <c r="O60" s="237"/>
    </row>
    <row r="61" spans="1:15">
      <c r="A61" s="216"/>
      <c r="B61" s="241" t="s">
        <v>206</v>
      </c>
      <c r="C61" s="241"/>
      <c r="D61" s="223"/>
      <c r="E61" s="224"/>
      <c r="F61" s="17"/>
      <c r="G61" s="236"/>
      <c r="H61" s="237"/>
      <c r="I61" s="237"/>
      <c r="J61" s="237"/>
      <c r="K61" s="237"/>
      <c r="L61" s="237"/>
      <c r="M61" s="237"/>
      <c r="N61" s="237"/>
      <c r="O61" s="237"/>
    </row>
    <row r="62" spans="1:15">
      <c r="A62" s="216"/>
      <c r="B62" s="242" t="s">
        <v>207</v>
      </c>
      <c r="C62" s="243"/>
      <c r="D62" s="141"/>
      <c r="E62" s="154"/>
      <c r="F62" s="17"/>
      <c r="G62" s="381"/>
      <c r="H62" s="382"/>
      <c r="I62" s="382"/>
      <c r="J62" s="382"/>
      <c r="K62" s="382"/>
      <c r="L62" s="382"/>
      <c r="M62" s="382"/>
      <c r="N62" s="382"/>
      <c r="O62" s="383"/>
    </row>
    <row r="63" spans="1:15">
      <c r="A63" s="216"/>
      <c r="B63" s="242" t="s">
        <v>199</v>
      </c>
      <c r="C63" s="242"/>
      <c r="D63" s="138"/>
      <c r="E63" s="154"/>
      <c r="F63" s="17"/>
      <c r="G63" s="236"/>
      <c r="H63" s="237"/>
      <c r="I63" s="237"/>
      <c r="J63" s="237"/>
      <c r="K63" s="237"/>
      <c r="L63" s="237"/>
      <c r="M63" s="237"/>
      <c r="N63" s="237"/>
      <c r="O63" s="237"/>
    </row>
    <row r="64" spans="1:15">
      <c r="A64" s="216"/>
      <c r="B64" s="245" t="s">
        <v>200</v>
      </c>
      <c r="C64" s="245"/>
      <c r="D64" s="225"/>
      <c r="E64" s="226"/>
      <c r="F64" s="17"/>
      <c r="G64" s="379"/>
      <c r="H64" s="380"/>
      <c r="I64" s="380"/>
      <c r="J64" s="380"/>
      <c r="K64" s="380"/>
      <c r="L64" s="380"/>
      <c r="M64" s="380"/>
      <c r="N64" s="380"/>
      <c r="O64" s="380"/>
    </row>
    <row r="65" spans="1:20" ht="20.25" customHeight="1">
      <c r="A65" s="216"/>
      <c r="B65" s="244" t="s">
        <v>147</v>
      </c>
      <c r="C65" s="244"/>
      <c r="D65" s="94"/>
      <c r="E65" s="94"/>
      <c r="F65" s="173" t="s">
        <v>230</v>
      </c>
      <c r="G65" s="229"/>
      <c r="H65" s="229"/>
      <c r="I65" s="229"/>
      <c r="J65" s="229"/>
      <c r="K65" s="229"/>
      <c r="L65" s="229"/>
      <c r="M65" s="229"/>
      <c r="N65" s="229"/>
      <c r="O65" s="230"/>
      <c r="P65" s="60"/>
      <c r="Q65" s="60"/>
      <c r="R65" s="61"/>
      <c r="S65" s="26"/>
      <c r="T65" s="26"/>
    </row>
    <row r="66" spans="1:20" ht="9" customHeight="1">
      <c r="A66" s="216"/>
      <c r="B66" s="116"/>
      <c r="C66" s="116"/>
      <c r="D66" s="94"/>
      <c r="E66" s="98"/>
      <c r="F66" s="56"/>
      <c r="G66" s="229"/>
      <c r="H66" s="229"/>
      <c r="I66" s="229"/>
      <c r="J66" s="229"/>
      <c r="K66" s="229"/>
      <c r="L66" s="229"/>
      <c r="M66" s="229"/>
      <c r="N66" s="229"/>
      <c r="O66" s="230"/>
      <c r="P66" s="60"/>
      <c r="Q66" s="60"/>
      <c r="R66" s="61"/>
      <c r="S66" s="26"/>
      <c r="T66" s="26"/>
    </row>
    <row r="67" spans="1:20">
      <c r="A67" s="216"/>
      <c r="B67" s="5" t="s">
        <v>165</v>
      </c>
      <c r="C67" s="231" t="s">
        <v>231</v>
      </c>
      <c r="D67" s="139"/>
      <c r="E67" s="154"/>
      <c r="F67" s="27"/>
      <c r="G67" s="265" t="s">
        <v>244</v>
      </c>
      <c r="H67" s="266"/>
      <c r="I67" s="266"/>
      <c r="J67" s="266"/>
      <c r="K67" s="266"/>
      <c r="L67" s="266"/>
      <c r="M67" s="267"/>
      <c r="N67" s="35"/>
      <c r="O67" s="168"/>
    </row>
    <row r="68" spans="1:20" ht="12.75" customHeight="1">
      <c r="A68" s="216"/>
      <c r="B68" s="25"/>
      <c r="C68" s="96" t="s">
        <v>232</v>
      </c>
      <c r="D68" s="139"/>
      <c r="E68" s="154"/>
      <c r="F68" s="27"/>
      <c r="G68" s="259" t="s">
        <v>245</v>
      </c>
      <c r="H68" s="260"/>
      <c r="I68" s="260"/>
      <c r="J68" s="260"/>
      <c r="K68" s="260"/>
      <c r="L68" s="260"/>
      <c r="M68" s="261"/>
      <c r="N68" s="40"/>
      <c r="O68" s="168"/>
    </row>
    <row r="69" spans="1:20" ht="12.75" customHeight="1">
      <c r="A69" s="216"/>
      <c r="B69" s="25"/>
      <c r="C69" s="96" t="s">
        <v>233</v>
      </c>
      <c r="D69" s="139"/>
      <c r="E69" s="154"/>
      <c r="F69" s="27"/>
      <c r="G69" s="262"/>
      <c r="H69" s="263"/>
      <c r="I69" s="263"/>
      <c r="J69" s="263"/>
      <c r="K69" s="263"/>
      <c r="L69" s="263"/>
      <c r="M69" s="264"/>
      <c r="N69" s="40"/>
      <c r="O69" s="168"/>
    </row>
    <row r="70" spans="1:20">
      <c r="A70" s="216"/>
      <c r="B70" s="32"/>
      <c r="C70" s="32"/>
      <c r="D70" s="94"/>
      <c r="E70" s="98"/>
      <c r="F70" s="41"/>
      <c r="G70" s="229"/>
      <c r="H70" s="229"/>
      <c r="I70" s="229"/>
      <c r="J70" s="229"/>
      <c r="K70" s="229"/>
      <c r="L70" s="229"/>
      <c r="M70" s="229"/>
      <c r="N70" s="229"/>
      <c r="O70" s="230"/>
      <c r="P70" s="60"/>
      <c r="Q70" s="60"/>
      <c r="R70" s="61"/>
      <c r="S70" s="26"/>
      <c r="T70" s="26"/>
    </row>
    <row r="71" spans="1:20">
      <c r="A71" s="216"/>
      <c r="B71" s="5" t="s">
        <v>26</v>
      </c>
      <c r="C71" s="232" t="s">
        <v>190</v>
      </c>
      <c r="D71" s="139"/>
      <c r="E71" s="154"/>
      <c r="F71" s="268" t="s">
        <v>243</v>
      </c>
      <c r="G71" s="239"/>
      <c r="H71" s="239"/>
      <c r="I71" s="239"/>
      <c r="J71" s="239"/>
      <c r="K71" s="239"/>
      <c r="L71" s="239"/>
      <c r="M71" s="239"/>
      <c r="N71" s="239"/>
      <c r="O71" s="269"/>
      <c r="P71" s="62"/>
      <c r="Q71" s="62"/>
      <c r="R71" s="63"/>
      <c r="S71" s="1"/>
      <c r="T71" s="1"/>
    </row>
    <row r="72" spans="1:20" ht="12.75" customHeight="1">
      <c r="A72" s="216"/>
      <c r="B72" s="25"/>
      <c r="C72" s="238" t="s">
        <v>191</v>
      </c>
      <c r="D72" s="238"/>
      <c r="E72" s="238"/>
      <c r="F72" s="238"/>
      <c r="G72" s="238"/>
      <c r="H72" s="238"/>
      <c r="I72" s="41"/>
      <c r="J72" s="41"/>
      <c r="K72" s="41"/>
      <c r="L72" s="41"/>
      <c r="M72" s="17"/>
      <c r="N72" s="17"/>
      <c r="O72" s="8"/>
      <c r="P72" s="62"/>
      <c r="Q72" s="62"/>
      <c r="R72" s="63"/>
      <c r="S72" s="1"/>
      <c r="T72" s="1"/>
    </row>
    <row r="73" spans="1:20">
      <c r="A73" s="216"/>
      <c r="B73" s="25"/>
      <c r="C73" s="96" t="s">
        <v>234</v>
      </c>
      <c r="D73" s="139"/>
      <c r="E73" s="154"/>
      <c r="F73" s="43"/>
      <c r="G73" s="178"/>
      <c r="H73" s="178"/>
      <c r="I73" s="178"/>
      <c r="J73" s="40"/>
      <c r="K73" s="40"/>
      <c r="L73" s="40"/>
      <c r="M73" s="40"/>
      <c r="N73" s="40"/>
      <c r="O73" s="168"/>
      <c r="P73" s="62"/>
      <c r="Q73" s="62"/>
      <c r="R73" s="63"/>
      <c r="S73" s="1"/>
      <c r="T73" s="1"/>
    </row>
    <row r="74" spans="1:20">
      <c r="A74" s="216"/>
      <c r="B74" s="25"/>
      <c r="C74" s="96" t="s">
        <v>235</v>
      </c>
      <c r="D74" s="139"/>
      <c r="E74" s="154"/>
      <c r="F74" s="17"/>
      <c r="G74" s="265" t="s">
        <v>244</v>
      </c>
      <c r="H74" s="266"/>
      <c r="I74" s="266"/>
      <c r="J74" s="266"/>
      <c r="K74" s="266"/>
      <c r="L74" s="266"/>
      <c r="M74" s="267"/>
      <c r="N74" s="40"/>
      <c r="O74" s="8"/>
    </row>
    <row r="75" spans="1:20">
      <c r="A75" s="216"/>
      <c r="B75" s="25"/>
      <c r="C75" s="96" t="s">
        <v>236</v>
      </c>
      <c r="D75" s="139"/>
      <c r="E75" s="154"/>
      <c r="F75" s="44"/>
      <c r="G75" s="259" t="s">
        <v>245</v>
      </c>
      <c r="H75" s="260"/>
      <c r="I75" s="260"/>
      <c r="J75" s="260"/>
      <c r="K75" s="260"/>
      <c r="L75" s="260"/>
      <c r="M75" s="261"/>
      <c r="N75" s="40"/>
      <c r="O75" s="8"/>
    </row>
    <row r="76" spans="1:20">
      <c r="A76" s="216"/>
      <c r="B76" s="25"/>
      <c r="C76" s="23" t="s">
        <v>237</v>
      </c>
      <c r="D76" s="139"/>
      <c r="E76" s="154"/>
      <c r="F76" s="44"/>
      <c r="G76" s="262"/>
      <c r="H76" s="263"/>
      <c r="I76" s="263"/>
      <c r="J76" s="263"/>
      <c r="K76" s="263"/>
      <c r="L76" s="263"/>
      <c r="M76" s="264"/>
      <c r="N76" s="40"/>
      <c r="O76" s="8"/>
    </row>
    <row r="77" spans="1:20">
      <c r="A77" s="216"/>
      <c r="B77" s="25"/>
      <c r="C77" s="96" t="s">
        <v>238</v>
      </c>
      <c r="D77" s="139"/>
      <c r="E77" s="154"/>
      <c r="F77" s="17"/>
      <c r="G77" s="179"/>
      <c r="H77" s="179"/>
      <c r="I77" s="179"/>
      <c r="J77" s="40"/>
      <c r="K77" s="40"/>
      <c r="L77" s="199"/>
      <c r="M77" s="200"/>
      <c r="N77" s="200"/>
      <c r="O77" s="201"/>
    </row>
    <row r="78" spans="1:20">
      <c r="A78" s="216"/>
      <c r="B78" s="25"/>
      <c r="C78" s="85"/>
      <c r="D78" s="13" t="s">
        <v>38</v>
      </c>
      <c r="E78" s="46">
        <f>IF(F124=TRUE,(0.0625*(ROUND(D73,2))*(4*(ROUND(D74,2))+(6*(ROUND(D75,2)))+(3*(ROUND(D76,2)))+(2*(ROUND(D77,2)))+0.09)),0)</f>
        <v>0</v>
      </c>
      <c r="F78" s="368" t="s">
        <v>67</v>
      </c>
      <c r="G78" s="369"/>
      <c r="H78" s="369"/>
      <c r="I78" s="369"/>
      <c r="J78" s="40"/>
      <c r="K78" s="17"/>
      <c r="L78" s="202"/>
      <c r="M78" s="202"/>
      <c r="N78" s="202"/>
      <c r="O78" s="201"/>
    </row>
    <row r="79" spans="1:20">
      <c r="A79" s="216"/>
      <c r="B79" s="25" t="s">
        <v>194</v>
      </c>
      <c r="C79" s="85"/>
      <c r="D79" s="142"/>
      <c r="E79" s="156"/>
      <c r="F79" s="86" t="s">
        <v>129</v>
      </c>
      <c r="G79" s="87">
        <f>D74*0.075</f>
        <v>0</v>
      </c>
      <c r="H79" s="372" t="str">
        <f>IF(D79&gt;G79,"Check Foot Offset. If over 7.5% then it will be added to LL for the calculation of HSA on your certificate","")</f>
        <v/>
      </c>
      <c r="I79" s="372"/>
      <c r="J79" s="372"/>
      <c r="K79" s="372"/>
      <c r="L79" s="202"/>
      <c r="M79" s="202"/>
      <c r="N79" s="202"/>
      <c r="O79" s="201"/>
    </row>
    <row r="80" spans="1:20" ht="9" customHeight="1">
      <c r="A80" s="216"/>
      <c r="B80" s="25"/>
      <c r="C80" s="77"/>
      <c r="D80" s="78"/>
      <c r="E80" s="80"/>
      <c r="F80" s="76"/>
      <c r="G80" s="76"/>
      <c r="H80" s="372"/>
      <c r="I80" s="372"/>
      <c r="J80" s="372"/>
      <c r="K80" s="372"/>
      <c r="L80" s="17"/>
      <c r="M80" s="17"/>
      <c r="N80" s="17"/>
      <c r="O80" s="8"/>
    </row>
    <row r="81" spans="1:15">
      <c r="A81" s="216"/>
      <c r="B81" s="25" t="s">
        <v>119</v>
      </c>
      <c r="C81" s="77"/>
      <c r="D81" s="79"/>
      <c r="E81" s="81"/>
      <c r="F81" s="173" t="s">
        <v>230</v>
      </c>
      <c r="G81" s="76"/>
      <c r="H81" s="76"/>
      <c r="I81" s="76"/>
      <c r="J81" s="40"/>
      <c r="K81" s="17"/>
      <c r="L81" s="17"/>
      <c r="M81" s="17"/>
      <c r="N81" s="17"/>
      <c r="O81" s="8"/>
    </row>
    <row r="82" spans="1:15" ht="9" customHeight="1">
      <c r="A82" s="216"/>
      <c r="B82" s="120"/>
      <c r="C82" s="120"/>
      <c r="D82" s="121"/>
      <c r="E82" s="121"/>
      <c r="F82" s="28"/>
      <c r="G82" s="28"/>
      <c r="H82" s="28"/>
      <c r="I82" s="28"/>
      <c r="J82" s="40"/>
      <c r="K82" s="17"/>
      <c r="L82" s="17"/>
      <c r="M82" s="17"/>
      <c r="N82" s="17"/>
      <c r="O82" s="8"/>
    </row>
    <row r="83" spans="1:15" ht="12.75" customHeight="1">
      <c r="A83" s="216"/>
      <c r="B83" s="25" t="s">
        <v>61</v>
      </c>
      <c r="C83" s="17"/>
      <c r="D83" s="143"/>
      <c r="E83" s="174" t="s">
        <v>230</v>
      </c>
      <c r="F83" s="371" t="str">
        <f>IF(OR(D83=1,D83=2),"There is no rating reduction for fewer than 3 spinnakers; certificate will show 3 spinnakers","")</f>
        <v/>
      </c>
      <c r="G83" s="371"/>
      <c r="H83" s="371"/>
      <c r="I83" s="371"/>
      <c r="J83" s="371"/>
      <c r="K83" s="371"/>
      <c r="L83" s="371"/>
      <c r="M83" s="17"/>
      <c r="N83" s="17"/>
      <c r="O83" s="8"/>
    </row>
    <row r="84" spans="1:15" ht="6" customHeight="1">
      <c r="A84" s="216"/>
      <c r="B84" s="25"/>
      <c r="C84" s="17"/>
      <c r="D84" s="54"/>
      <c r="E84" s="12"/>
      <c r="F84" s="28"/>
      <c r="G84" s="28"/>
      <c r="H84" s="28"/>
      <c r="I84" s="28"/>
      <c r="J84" s="75"/>
      <c r="K84" s="17"/>
      <c r="L84" s="17"/>
      <c r="M84" s="17"/>
      <c r="N84" s="17"/>
      <c r="O84" s="8"/>
    </row>
    <row r="85" spans="1:15" ht="12.75" customHeight="1">
      <c r="A85" s="216"/>
      <c r="B85" s="239" t="s">
        <v>66</v>
      </c>
      <c r="C85" s="239"/>
      <c r="D85" s="240"/>
      <c r="E85" s="240"/>
      <c r="F85" s="173" t="s">
        <v>230</v>
      </c>
      <c r="G85" s="28"/>
      <c r="H85" s="28"/>
      <c r="I85" s="28"/>
      <c r="J85" s="75"/>
      <c r="K85" s="17"/>
      <c r="L85" s="17"/>
      <c r="M85" s="17"/>
      <c r="N85" s="17"/>
      <c r="O85" s="8"/>
    </row>
    <row r="86" spans="1:15" ht="9" customHeight="1">
      <c r="A86" s="216"/>
      <c r="B86" s="25"/>
      <c r="C86" s="25"/>
      <c r="D86" s="55"/>
      <c r="E86" s="55"/>
      <c r="F86" s="28"/>
      <c r="G86" s="28"/>
      <c r="H86" s="28"/>
      <c r="I86" s="28"/>
      <c r="J86" s="75"/>
      <c r="K86" s="17"/>
      <c r="L86" s="17"/>
      <c r="M86" s="17"/>
      <c r="N86" s="17"/>
      <c r="O86" s="8"/>
    </row>
    <row r="87" spans="1:15">
      <c r="A87" s="216"/>
      <c r="B87" s="5" t="s">
        <v>24</v>
      </c>
      <c r="C87" s="231" t="s">
        <v>239</v>
      </c>
      <c r="D87" s="139"/>
      <c r="E87" s="154"/>
      <c r="F87" s="27"/>
      <c r="G87" s="367" t="s">
        <v>164</v>
      </c>
      <c r="H87" s="367"/>
      <c r="I87" s="367"/>
      <c r="J87" s="367"/>
      <c r="K87" s="115"/>
      <c r="L87" s="115"/>
      <c r="M87" s="115"/>
      <c r="N87" s="17"/>
      <c r="O87" s="8"/>
    </row>
    <row r="88" spans="1:15">
      <c r="A88" s="216"/>
      <c r="B88" s="25"/>
      <c r="C88" s="96" t="s">
        <v>240</v>
      </c>
      <c r="D88" s="139"/>
      <c r="E88" s="154"/>
      <c r="F88" s="27"/>
      <c r="G88" s="270" t="s">
        <v>173</v>
      </c>
      <c r="H88" s="270"/>
      <c r="I88" s="270"/>
      <c r="J88" s="270"/>
      <c r="K88" s="103"/>
      <c r="L88" s="103"/>
      <c r="M88" s="103"/>
      <c r="N88" s="17"/>
      <c r="O88" s="8"/>
    </row>
    <row r="89" spans="1:15">
      <c r="A89" s="216"/>
      <c r="B89" s="25"/>
      <c r="C89" s="96" t="s">
        <v>241</v>
      </c>
      <c r="D89" s="139"/>
      <c r="E89" s="154"/>
      <c r="F89" s="47"/>
      <c r="G89" s="151" t="s">
        <v>127</v>
      </c>
      <c r="H89" s="227"/>
      <c r="I89" s="45"/>
      <c r="J89" s="40"/>
      <c r="K89" s="17"/>
      <c r="L89" s="17"/>
      <c r="M89" s="17"/>
      <c r="N89" s="17"/>
      <c r="O89" s="8"/>
    </row>
    <row r="90" spans="1:15" ht="12.75" customHeight="1">
      <c r="A90" s="216"/>
      <c r="B90" s="25"/>
      <c r="C90" s="96" t="s">
        <v>242</v>
      </c>
      <c r="D90" s="139"/>
      <c r="E90" s="154"/>
      <c r="F90" s="82" t="str">
        <f>IF(AND(D90&gt;0,D90&lt;D89*0.75),"SHW &lt; 75%SF = headsail. Check data","")</f>
        <v/>
      </c>
      <c r="G90" s="152" t="s">
        <v>126</v>
      </c>
      <c r="H90" s="228"/>
      <c r="I90" s="101"/>
      <c r="J90" s="40"/>
      <c r="K90" s="17"/>
      <c r="L90" s="17"/>
      <c r="M90" s="17"/>
      <c r="N90" s="17"/>
      <c r="O90" s="8"/>
    </row>
    <row r="91" spans="1:15" hidden="1">
      <c r="A91" s="216"/>
      <c r="B91" s="217" t="s">
        <v>42</v>
      </c>
      <c r="C91" s="176" t="s">
        <v>23</v>
      </c>
      <c r="D91" s="139"/>
      <c r="E91" s="154"/>
      <c r="F91" s="82"/>
      <c r="G91" s="101"/>
      <c r="H91" s="101"/>
      <c r="I91" s="101"/>
      <c r="J91" s="101"/>
      <c r="K91" s="101"/>
      <c r="L91" s="101"/>
      <c r="M91" s="101"/>
      <c r="N91" s="101"/>
      <c r="O91" s="8"/>
    </row>
    <row r="92" spans="1:15">
      <c r="A92" s="216"/>
      <c r="B92" s="177" t="s">
        <v>39</v>
      </c>
      <c r="C92" s="176"/>
      <c r="D92" s="13" t="s">
        <v>37</v>
      </c>
      <c r="E92" s="37">
        <f>IF(AND(F125=TRUE,C145=0),((ROUND(D87,2)+ROUND(D88,2))/2)*((ROUND(D89,2)+(4*ROUND(D90,2)))/5)*0.83,0)</f>
        <v>0</v>
      </c>
      <c r="F92" s="127"/>
      <c r="G92" s="76"/>
      <c r="H92" s="76"/>
      <c r="I92" s="76"/>
      <c r="J92" s="40"/>
      <c r="K92" s="17"/>
      <c r="L92" s="17"/>
      <c r="M92" s="17"/>
      <c r="N92" s="17"/>
      <c r="O92" s="8"/>
    </row>
    <row r="93" spans="1:15">
      <c r="A93" s="216"/>
      <c r="B93" s="5" t="s">
        <v>25</v>
      </c>
      <c r="C93" s="231" t="s">
        <v>239</v>
      </c>
      <c r="D93" s="139"/>
      <c r="E93" s="154"/>
      <c r="F93" s="48"/>
      <c r="G93" s="265" t="s">
        <v>244</v>
      </c>
      <c r="H93" s="266"/>
      <c r="I93" s="266"/>
      <c r="J93" s="266"/>
      <c r="K93" s="266"/>
      <c r="L93" s="266"/>
      <c r="M93" s="267"/>
      <c r="N93" s="17"/>
      <c r="O93" s="8"/>
    </row>
    <row r="94" spans="1:15">
      <c r="A94" s="216"/>
      <c r="B94" s="25"/>
      <c r="C94" s="96" t="s">
        <v>240</v>
      </c>
      <c r="D94" s="139"/>
      <c r="E94" s="154"/>
      <c r="F94" s="48"/>
      <c r="G94" s="259" t="s">
        <v>245</v>
      </c>
      <c r="H94" s="260"/>
      <c r="I94" s="260"/>
      <c r="J94" s="260"/>
      <c r="K94" s="260"/>
      <c r="L94" s="260"/>
      <c r="M94" s="261"/>
      <c r="N94" s="17"/>
      <c r="O94" s="8"/>
    </row>
    <row r="95" spans="1:15">
      <c r="A95" s="216"/>
      <c r="B95" s="25"/>
      <c r="C95" s="96" t="s">
        <v>241</v>
      </c>
      <c r="D95" s="139"/>
      <c r="E95" s="154"/>
      <c r="F95" s="48"/>
      <c r="G95" s="262"/>
      <c r="H95" s="263"/>
      <c r="I95" s="263"/>
      <c r="J95" s="263"/>
      <c r="K95" s="263"/>
      <c r="L95" s="263"/>
      <c r="M95" s="264"/>
      <c r="N95" s="17"/>
      <c r="O95" s="8"/>
    </row>
    <row r="96" spans="1:15">
      <c r="A96" s="216"/>
      <c r="B96" s="25"/>
      <c r="C96" s="96" t="s">
        <v>242</v>
      </c>
      <c r="D96" s="139"/>
      <c r="E96" s="154"/>
      <c r="F96" s="82"/>
      <c r="G96" s="203"/>
      <c r="H96" s="203"/>
      <c r="I96" s="203"/>
      <c r="J96" s="40"/>
      <c r="K96" s="17"/>
      <c r="L96" s="17"/>
      <c r="M96" s="17"/>
      <c r="N96" s="17"/>
      <c r="O96" s="8"/>
    </row>
    <row r="97" spans="1:15" hidden="1">
      <c r="A97" s="216"/>
      <c r="B97" s="217" t="s">
        <v>42</v>
      </c>
      <c r="C97" s="176" t="s">
        <v>23</v>
      </c>
      <c r="D97" s="139"/>
      <c r="E97" s="154"/>
      <c r="F97" s="82"/>
      <c r="G97" s="101"/>
      <c r="H97" s="101"/>
      <c r="I97" s="101"/>
      <c r="J97" s="101"/>
      <c r="K97" s="101"/>
      <c r="L97" s="101"/>
      <c r="M97" s="101"/>
      <c r="N97" s="101"/>
      <c r="O97" s="8"/>
    </row>
    <row r="98" spans="1:15">
      <c r="A98" s="216"/>
      <c r="B98" s="177" t="s">
        <v>39</v>
      </c>
      <c r="C98" s="204"/>
      <c r="D98" s="13" t="s">
        <v>37</v>
      </c>
      <c r="E98" s="37">
        <f>IF(AND(F126=TRUE,C146=0),((ROUND(D93,2)+ROUND(D94,2))/2)*((ROUND(D95,2)+(4*ROUND(D96,2)))/5)*0.83,0)</f>
        <v>0</v>
      </c>
      <c r="F98" s="127"/>
      <c r="G98" s="76"/>
      <c r="H98" s="76"/>
      <c r="I98" s="76"/>
      <c r="J98" s="40"/>
      <c r="K98" s="17"/>
      <c r="L98" s="17"/>
      <c r="M98" s="17"/>
      <c r="N98" s="17"/>
      <c r="O98" s="8"/>
    </row>
    <row r="99" spans="1:15" ht="9" customHeight="1">
      <c r="A99" s="216"/>
      <c r="B99" s="34"/>
      <c r="C99" s="17"/>
      <c r="D99" s="78"/>
      <c r="E99" s="157"/>
      <c r="F99" s="76"/>
      <c r="G99" s="76"/>
      <c r="H99" s="76"/>
      <c r="I99" s="76"/>
      <c r="J99" s="40"/>
      <c r="K99" s="17"/>
      <c r="L99" s="17"/>
      <c r="M99" s="17"/>
      <c r="N99" s="17"/>
      <c r="O99" s="8"/>
    </row>
    <row r="100" spans="1:15">
      <c r="A100" s="216"/>
      <c r="B100" s="36" t="s">
        <v>218</v>
      </c>
      <c r="C100" s="17"/>
      <c r="D100" s="158"/>
      <c r="E100" s="159"/>
      <c r="F100" s="49"/>
      <c r="G100" s="49"/>
      <c r="H100" s="49"/>
      <c r="I100" s="49"/>
      <c r="J100" s="40"/>
      <c r="K100" s="17"/>
      <c r="L100" s="17"/>
      <c r="M100" s="17"/>
      <c r="N100" s="17"/>
      <c r="O100" s="8"/>
    </row>
    <row r="101" spans="1:15">
      <c r="A101" s="190"/>
      <c r="B101" s="7" t="s">
        <v>31</v>
      </c>
      <c r="C101" s="175" t="s">
        <v>32</v>
      </c>
      <c r="D101" s="139"/>
      <c r="E101" s="154"/>
      <c r="F101" s="48"/>
      <c r="G101" s="49"/>
      <c r="H101" s="49"/>
      <c r="I101" s="49"/>
      <c r="J101" s="40"/>
      <c r="K101" s="17"/>
      <c r="L101" s="17"/>
      <c r="M101" s="17"/>
      <c r="N101" s="17"/>
      <c r="O101" s="8"/>
    </row>
    <row r="102" spans="1:15" ht="12" customHeight="1">
      <c r="A102" s="190"/>
      <c r="B102" s="7"/>
      <c r="C102" s="175" t="s">
        <v>33</v>
      </c>
      <c r="D102" s="139"/>
      <c r="E102" s="154"/>
      <c r="F102" s="17"/>
      <c r="G102" s="17"/>
      <c r="H102" s="17"/>
      <c r="I102" s="17"/>
      <c r="J102" s="113"/>
      <c r="K102" s="17"/>
      <c r="L102" s="17"/>
      <c r="M102" s="17"/>
      <c r="N102" s="17"/>
      <c r="O102" s="8"/>
    </row>
    <row r="103" spans="1:15">
      <c r="A103" s="190"/>
      <c r="B103" s="7"/>
      <c r="C103" s="175" t="s">
        <v>34</v>
      </c>
      <c r="D103" s="139"/>
      <c r="E103" s="154"/>
      <c r="F103" s="17"/>
      <c r="G103" s="17"/>
      <c r="H103" s="17"/>
      <c r="I103" s="17"/>
      <c r="J103" s="17"/>
      <c r="K103" s="17"/>
      <c r="L103" s="17"/>
      <c r="M103" s="17"/>
      <c r="N103" s="17"/>
      <c r="O103" s="8"/>
    </row>
    <row r="104" spans="1:15">
      <c r="A104" s="190"/>
      <c r="B104" s="7"/>
      <c r="C104" s="175" t="s">
        <v>35</v>
      </c>
      <c r="D104" s="139"/>
      <c r="E104" s="154"/>
      <c r="F104" s="17"/>
      <c r="G104" s="17"/>
      <c r="H104" s="17"/>
      <c r="I104" s="17"/>
      <c r="J104" s="17"/>
      <c r="K104" s="17"/>
      <c r="L104" s="17"/>
      <c r="M104" s="17"/>
      <c r="N104" s="17"/>
      <c r="O104" s="8"/>
    </row>
    <row r="105" spans="1:15" ht="9" customHeight="1">
      <c r="A105" s="216"/>
      <c r="B105" s="33"/>
      <c r="C105" s="12"/>
      <c r="D105" s="42"/>
      <c r="E105" s="12"/>
      <c r="F105" s="17"/>
      <c r="G105" s="102"/>
      <c r="H105" s="17"/>
      <c r="I105" s="17"/>
      <c r="J105" s="205"/>
      <c r="K105" s="205"/>
      <c r="L105" s="205"/>
      <c r="M105" s="17"/>
      <c r="N105" s="17"/>
      <c r="O105" s="8"/>
    </row>
    <row r="106" spans="1:15" ht="15.75">
      <c r="A106" s="190"/>
      <c r="B106" s="246" t="s">
        <v>246</v>
      </c>
      <c r="C106" s="247"/>
      <c r="D106" s="15"/>
      <c r="E106" s="208"/>
      <c r="F106" s="209"/>
      <c r="G106" s="210"/>
      <c r="H106" s="180" t="s">
        <v>247</v>
      </c>
      <c r="I106" s="15"/>
      <c r="J106" s="181"/>
      <c r="K106" s="181"/>
      <c r="L106" s="181"/>
      <c r="M106" s="181"/>
      <c r="N106" s="181"/>
      <c r="O106" s="182"/>
    </row>
    <row r="107" spans="1:15">
      <c r="A107" s="190"/>
      <c r="B107" s="211"/>
      <c r="C107" s="254" t="str">
        <f>IF(D129=FALSE,"Fee $","Expedited Fee $")</f>
        <v>Fee $</v>
      </c>
      <c r="D107" s="255"/>
      <c r="E107" s="257">
        <f>D119</f>
        <v>0</v>
      </c>
      <c r="F107" s="89"/>
      <c r="G107" s="212"/>
      <c r="H107" s="183" t="s">
        <v>254</v>
      </c>
      <c r="I107" s="17"/>
      <c r="J107" s="1"/>
      <c r="K107" s="1"/>
      <c r="L107" s="1"/>
      <c r="M107" s="1"/>
      <c r="N107" s="1"/>
      <c r="O107" s="184"/>
    </row>
    <row r="108" spans="1:15">
      <c r="A108" s="190"/>
      <c r="B108" s="213"/>
      <c r="C108" s="256"/>
      <c r="D108" s="255"/>
      <c r="E108" s="258"/>
      <c r="F108" s="50"/>
      <c r="G108" s="214"/>
      <c r="H108" s="183" t="s">
        <v>248</v>
      </c>
      <c r="I108" s="17"/>
      <c r="J108" s="1"/>
      <c r="K108" s="1"/>
      <c r="L108" s="1"/>
      <c r="M108" s="1"/>
      <c r="N108" s="1"/>
      <c r="O108" s="184"/>
    </row>
    <row r="109" spans="1:15">
      <c r="A109" s="190"/>
      <c r="B109" s="215"/>
      <c r="C109" s="52"/>
      <c r="D109" s="50"/>
      <c r="E109" s="52"/>
      <c r="F109" s="248" t="s">
        <v>253</v>
      </c>
      <c r="G109" s="249"/>
      <c r="H109" s="185" t="s">
        <v>249</v>
      </c>
      <c r="I109" s="22"/>
      <c r="J109" s="186"/>
      <c r="K109" s="186"/>
      <c r="L109" s="186"/>
      <c r="M109" s="186"/>
      <c r="N109" s="186"/>
      <c r="O109" s="187"/>
    </row>
    <row r="110" spans="1:15">
      <c r="A110" s="190"/>
      <c r="B110" s="7" t="s">
        <v>215</v>
      </c>
      <c r="C110" s="17"/>
      <c r="D110" s="20">
        <v>10.37</v>
      </c>
      <c r="E110" s="23" t="s">
        <v>54</v>
      </c>
      <c r="F110" s="250"/>
      <c r="G110" s="251"/>
      <c r="H110" s="188" t="s">
        <v>250</v>
      </c>
      <c r="I110" s="15"/>
      <c r="J110" s="181"/>
      <c r="K110" s="181"/>
      <c r="L110" s="181"/>
      <c r="M110" s="181"/>
      <c r="N110" s="181"/>
      <c r="O110" s="182"/>
    </row>
    <row r="111" spans="1:15">
      <c r="A111" s="190"/>
      <c r="B111" s="7" t="s">
        <v>216</v>
      </c>
      <c r="C111" s="17"/>
      <c r="D111" s="20">
        <v>10.82</v>
      </c>
      <c r="E111" s="23" t="s">
        <v>54</v>
      </c>
      <c r="F111" s="250"/>
      <c r="G111" s="251"/>
      <c r="H111" s="189" t="s">
        <v>251</v>
      </c>
      <c r="I111" s="17"/>
      <c r="J111" s="1"/>
      <c r="K111" s="1"/>
      <c r="L111" s="1"/>
      <c r="M111" s="1"/>
      <c r="N111" s="1"/>
      <c r="O111" s="184"/>
    </row>
    <row r="112" spans="1:15">
      <c r="A112" s="206"/>
      <c r="B112" s="10" t="s">
        <v>50</v>
      </c>
      <c r="C112" s="22"/>
      <c r="D112" s="20">
        <v>14.21</v>
      </c>
      <c r="E112" s="207" t="s">
        <v>54</v>
      </c>
      <c r="F112" s="252"/>
      <c r="G112" s="253"/>
      <c r="H112" s="185" t="s">
        <v>252</v>
      </c>
      <c r="I112" s="22"/>
      <c r="J112" s="186"/>
      <c r="K112" s="186"/>
      <c r="L112" s="186"/>
      <c r="M112" s="186"/>
      <c r="N112" s="186"/>
      <c r="O112" s="187"/>
    </row>
    <row r="113" spans="1:9" hidden="1">
      <c r="A113" s="162"/>
      <c r="E113" s="53"/>
      <c r="F113" s="53"/>
      <c r="G113" s="53"/>
      <c r="H113" s="53"/>
      <c r="I113" s="53"/>
    </row>
    <row r="114" spans="1:9" hidden="1">
      <c r="A114" s="162"/>
      <c r="B114" s="5" t="s">
        <v>49</v>
      </c>
      <c r="C114" s="15"/>
      <c r="D114" s="16" t="s">
        <v>56</v>
      </c>
      <c r="E114" s="15"/>
      <c r="F114" s="6"/>
    </row>
    <row r="115" spans="1:9" hidden="1">
      <c r="A115" s="162"/>
      <c r="B115" s="7" t="s">
        <v>51</v>
      </c>
      <c r="C115" s="17"/>
      <c r="D115" s="18">
        <f>D39</f>
        <v>0</v>
      </c>
      <c r="E115" s="17" t="s">
        <v>55</v>
      </c>
      <c r="F115" s="21"/>
      <c r="G115" s="235"/>
      <c r="H115" s="235"/>
      <c r="I115" s="235"/>
    </row>
    <row r="116" spans="1:9" hidden="1">
      <c r="A116" s="162"/>
      <c r="B116" s="7" t="s">
        <v>45</v>
      </c>
      <c r="C116" s="17"/>
      <c r="D116" s="18">
        <f>IF(D115&gt;11.99,IF(D115&gt;17.99,D112,D111),D110)</f>
        <v>10.37</v>
      </c>
      <c r="E116" s="17"/>
      <c r="F116" s="21"/>
      <c r="G116" s="235"/>
      <c r="H116" s="235"/>
      <c r="I116" s="235"/>
    </row>
    <row r="117" spans="1:9" hidden="1">
      <c r="A117" s="162"/>
      <c r="B117" s="7" t="s">
        <v>46</v>
      </c>
      <c r="C117" s="17"/>
      <c r="D117" s="18">
        <f>ROUND(D115*D116,2)</f>
        <v>0</v>
      </c>
      <c r="E117" s="17"/>
      <c r="F117" s="8"/>
    </row>
    <row r="118" spans="1:9" hidden="1">
      <c r="A118" s="162"/>
      <c r="B118" s="7" t="s">
        <v>47</v>
      </c>
      <c r="C118" s="17"/>
      <c r="D118" s="18">
        <f>IF(D129=FALSE,0,D117)</f>
        <v>0</v>
      </c>
      <c r="E118" s="17"/>
      <c r="F118" s="8"/>
    </row>
    <row r="119" spans="1:9" hidden="1">
      <c r="A119" s="162"/>
      <c r="B119" s="10" t="s">
        <v>48</v>
      </c>
      <c r="C119" s="14"/>
      <c r="D119" s="19">
        <f>SUM(D117:D118)</f>
        <v>0</v>
      </c>
      <c r="E119" s="22"/>
      <c r="F119" s="11"/>
    </row>
    <row r="120" spans="1:9" hidden="1"/>
    <row r="121" spans="1:9" hidden="1"/>
    <row r="122" spans="1:9" hidden="1">
      <c r="B122" s="64" t="s">
        <v>71</v>
      </c>
    </row>
    <row r="123" spans="1:9" hidden="1"/>
    <row r="124" spans="1:9" hidden="1">
      <c r="B124" s="117"/>
      <c r="C124" s="2"/>
      <c r="D124" s="2" t="s">
        <v>68</v>
      </c>
      <c r="E124" s="2"/>
      <c r="F124" s="2" t="b">
        <f>AND(D73&gt;0,D74&gt;0,D75&gt;0,D76&gt;0,D77&gt;0)</f>
        <v>0</v>
      </c>
      <c r="G124" s="2"/>
    </row>
    <row r="125" spans="1:9" hidden="1">
      <c r="B125" s="117"/>
      <c r="C125" s="2"/>
      <c r="D125" s="2" t="s">
        <v>69</v>
      </c>
      <c r="E125" s="2"/>
      <c r="F125" s="2" t="b">
        <f>AND(D87&gt;0,D88&gt;0,D89&gt;0,D90&gt;0)</f>
        <v>0</v>
      </c>
      <c r="G125" s="2"/>
    </row>
    <row r="126" spans="1:9" hidden="1">
      <c r="B126" s="117"/>
      <c r="C126" s="2"/>
      <c r="D126" s="2" t="s">
        <v>70</v>
      </c>
      <c r="E126" s="2"/>
      <c r="F126" s="2" t="b">
        <f>AND(D93&gt;0,D94&gt;0,D95&gt;0,D96&gt;0)</f>
        <v>0</v>
      </c>
      <c r="G126" s="2"/>
    </row>
    <row r="127" spans="1:9" hidden="1">
      <c r="B127" s="117"/>
      <c r="C127" s="2"/>
      <c r="D127" s="2"/>
      <c r="E127" s="2"/>
      <c r="F127" s="2"/>
      <c r="G127" s="2"/>
    </row>
    <row r="128" spans="1:9" hidden="1">
      <c r="B128" s="117"/>
      <c r="C128" s="2"/>
      <c r="D128" s="2"/>
      <c r="E128" s="2"/>
      <c r="F128" s="2"/>
      <c r="G128" s="2"/>
    </row>
    <row r="129" spans="2:7" hidden="1">
      <c r="B129" s="117"/>
      <c r="C129" s="51" t="s">
        <v>57</v>
      </c>
      <c r="D129" s="114" t="b">
        <v>0</v>
      </c>
      <c r="E129" s="2"/>
      <c r="F129" s="2"/>
      <c r="G129" s="2"/>
    </row>
    <row r="130" spans="2:7" hidden="1">
      <c r="B130" s="117"/>
      <c r="C130" s="29" t="s">
        <v>58</v>
      </c>
      <c r="D130" s="29" t="b">
        <v>0</v>
      </c>
      <c r="E130" s="2"/>
      <c r="F130" s="2"/>
      <c r="G130" s="2"/>
    </row>
    <row r="131" spans="2:7" hidden="1">
      <c r="B131" s="117"/>
      <c r="C131" s="29"/>
      <c r="D131" s="29"/>
      <c r="E131" s="2"/>
      <c r="F131" s="2"/>
      <c r="G131" s="2"/>
    </row>
    <row r="132" spans="2:7" hidden="1">
      <c r="B132" s="117"/>
      <c r="C132" s="29" t="s">
        <v>43</v>
      </c>
      <c r="D132" s="29" t="b">
        <v>0</v>
      </c>
      <c r="E132" s="2"/>
      <c r="F132" s="2"/>
      <c r="G132" s="2"/>
    </row>
    <row r="133" spans="2:7" hidden="1">
      <c r="B133" s="117"/>
      <c r="C133" s="29"/>
      <c r="D133" s="29"/>
      <c r="E133" s="2"/>
      <c r="F133" s="118" t="s">
        <v>113</v>
      </c>
      <c r="G133" s="2"/>
    </row>
    <row r="134" spans="2:7" hidden="1">
      <c r="B134" s="117"/>
      <c r="C134" s="29" t="s">
        <v>44</v>
      </c>
      <c r="D134" s="29" t="b">
        <v>0</v>
      </c>
      <c r="E134" s="2"/>
      <c r="F134" s="118" t="s">
        <v>114</v>
      </c>
      <c r="G134" s="2"/>
    </row>
    <row r="135" spans="2:7" hidden="1">
      <c r="B135" s="117"/>
      <c r="C135" s="29"/>
      <c r="D135" s="29"/>
      <c r="E135" s="2"/>
      <c r="F135" s="2"/>
      <c r="G135" s="2"/>
    </row>
    <row r="136" spans="2:7" hidden="1">
      <c r="B136" s="117"/>
      <c r="C136" s="29"/>
      <c r="D136" s="2" t="s">
        <v>106</v>
      </c>
      <c r="E136" s="2"/>
      <c r="F136" s="2"/>
      <c r="G136" s="2"/>
    </row>
    <row r="137" spans="2:7" hidden="1">
      <c r="B137" s="117"/>
      <c r="C137" s="29"/>
      <c r="D137" s="2" t="s">
        <v>107</v>
      </c>
      <c r="E137" s="2"/>
      <c r="F137" s="2"/>
      <c r="G137" s="2"/>
    </row>
    <row r="138" spans="2:7" hidden="1">
      <c r="B138" s="117"/>
      <c r="C138" s="29"/>
      <c r="D138" s="2" t="s">
        <v>108</v>
      </c>
      <c r="E138" s="2"/>
      <c r="F138" s="2"/>
      <c r="G138" s="2"/>
    </row>
    <row r="139" spans="2:7" hidden="1">
      <c r="B139" s="117"/>
      <c r="C139" s="29"/>
      <c r="D139" s="2" t="s">
        <v>109</v>
      </c>
      <c r="E139" s="2"/>
      <c r="F139" s="2"/>
      <c r="G139" s="2"/>
    </row>
    <row r="140" spans="2:7" hidden="1">
      <c r="B140" s="117"/>
      <c r="C140" s="29"/>
      <c r="D140" s="2" t="s">
        <v>110</v>
      </c>
      <c r="E140" s="2"/>
      <c r="F140" s="2"/>
      <c r="G140" s="2"/>
    </row>
    <row r="141" spans="2:7" hidden="1">
      <c r="B141" s="117"/>
      <c r="C141" s="29"/>
      <c r="D141" s="2" t="s">
        <v>111</v>
      </c>
      <c r="E141" s="2"/>
      <c r="F141" s="2"/>
      <c r="G141" s="2"/>
    </row>
    <row r="142" spans="2:7" hidden="1">
      <c r="B142" s="117"/>
      <c r="C142" s="29"/>
      <c r="D142" s="2" t="s">
        <v>112</v>
      </c>
      <c r="E142" s="2"/>
      <c r="F142" s="2"/>
      <c r="G142" s="2"/>
    </row>
    <row r="143" spans="2:7" hidden="1">
      <c r="B143" s="117"/>
      <c r="C143" s="29">
        <v>1</v>
      </c>
      <c r="D143" s="29"/>
      <c r="E143" s="2"/>
      <c r="F143" s="2"/>
      <c r="G143" s="2"/>
    </row>
    <row r="144" spans="2:7" hidden="1">
      <c r="B144" s="117"/>
      <c r="C144" s="2"/>
      <c r="D144" s="2"/>
      <c r="E144" s="2"/>
      <c r="F144" s="2"/>
      <c r="G144" s="2"/>
    </row>
    <row r="145" spans="2:7" hidden="1">
      <c r="B145" s="117"/>
      <c r="C145" s="2">
        <f>IF((D89*0.75)&gt;D90,1,0)</f>
        <v>0</v>
      </c>
      <c r="D145" s="2" t="s">
        <v>117</v>
      </c>
      <c r="E145" s="2"/>
      <c r="F145" s="2"/>
      <c r="G145" s="2"/>
    </row>
    <row r="146" spans="2:7" hidden="1">
      <c r="B146" s="117"/>
      <c r="C146" s="2">
        <f>IF((D95*0.75)&gt;D96,1,0)</f>
        <v>0</v>
      </c>
      <c r="D146" s="2" t="s">
        <v>118</v>
      </c>
      <c r="E146" s="2"/>
      <c r="F146" s="2"/>
      <c r="G146" s="2"/>
    </row>
    <row r="147" spans="2:7" hidden="1">
      <c r="B147" s="117"/>
      <c r="C147" s="2"/>
      <c r="D147" s="2"/>
      <c r="E147" s="2"/>
      <c r="F147" s="2"/>
      <c r="G147" s="2"/>
    </row>
    <row r="148" spans="2:7" hidden="1">
      <c r="B148" s="117"/>
      <c r="C148" s="2"/>
      <c r="D148" s="2" t="s">
        <v>106</v>
      </c>
      <c r="E148" s="2"/>
      <c r="F148" s="2"/>
      <c r="G148" s="2"/>
    </row>
    <row r="149" spans="2:7" hidden="1">
      <c r="B149" s="117"/>
      <c r="C149" s="2"/>
      <c r="D149" s="2" t="s">
        <v>120</v>
      </c>
      <c r="E149" s="2"/>
      <c r="F149" s="2"/>
      <c r="G149" s="2"/>
    </row>
    <row r="150" spans="2:7" hidden="1">
      <c r="B150" s="117"/>
      <c r="C150" s="2"/>
      <c r="D150" s="2" t="s">
        <v>121</v>
      </c>
      <c r="E150" s="2"/>
      <c r="F150" s="2"/>
      <c r="G150" s="2"/>
    </row>
    <row r="151" spans="2:7" hidden="1">
      <c r="B151" s="117"/>
      <c r="C151" s="2"/>
      <c r="D151" s="2" t="s">
        <v>122</v>
      </c>
      <c r="E151" s="2"/>
      <c r="F151" s="2"/>
      <c r="G151" s="2"/>
    </row>
    <row r="152" spans="2:7" hidden="1">
      <c r="B152" s="117"/>
      <c r="C152" s="2">
        <v>1</v>
      </c>
      <c r="D152" s="2" t="s">
        <v>123</v>
      </c>
      <c r="E152" s="2"/>
      <c r="F152" s="2"/>
      <c r="G152" s="2"/>
    </row>
    <row r="153" spans="2:7" hidden="1">
      <c r="B153" s="117"/>
      <c r="C153" s="2" t="b">
        <v>0</v>
      </c>
      <c r="D153" s="105" t="s">
        <v>162</v>
      </c>
      <c r="E153" s="2"/>
      <c r="F153" s="2"/>
      <c r="G153" s="2"/>
    </row>
    <row r="154" spans="2:7" hidden="1">
      <c r="B154" s="117"/>
      <c r="C154" s="2" t="b">
        <v>0</v>
      </c>
      <c r="D154" s="105" t="s">
        <v>163</v>
      </c>
      <c r="E154" s="2"/>
      <c r="F154" s="2"/>
      <c r="G154" s="2"/>
    </row>
    <row r="155" spans="2:7" hidden="1">
      <c r="B155" s="117"/>
      <c r="C155" s="2" t="b">
        <v>0</v>
      </c>
      <c r="D155" s="105" t="s">
        <v>187</v>
      </c>
      <c r="E155" s="2"/>
      <c r="F155" s="2"/>
      <c r="G155" s="2"/>
    </row>
    <row r="156" spans="2:7" hidden="1">
      <c r="B156" s="117"/>
      <c r="C156" s="2" t="b">
        <v>0</v>
      </c>
      <c r="D156" s="105" t="s">
        <v>188</v>
      </c>
      <c r="E156" s="2"/>
      <c r="F156" s="2"/>
      <c r="G156" s="2"/>
    </row>
    <row r="157" spans="2:7" hidden="1">
      <c r="B157" s="117">
        <f>IF(C157=FALSE,0,1)</f>
        <v>0</v>
      </c>
      <c r="C157" s="2" t="b">
        <v>0</v>
      </c>
      <c r="D157" s="97" t="s">
        <v>138</v>
      </c>
      <c r="E157" s="2"/>
      <c r="F157" s="2"/>
      <c r="G157" s="2"/>
    </row>
    <row r="158" spans="2:7" hidden="1">
      <c r="B158" s="117">
        <f t="shared" ref="B158:B163" si="0">IF(C158=FALSE,0,1)</f>
        <v>0</v>
      </c>
      <c r="C158" s="2" t="b">
        <v>0</v>
      </c>
      <c r="D158" s="97" t="s">
        <v>137</v>
      </c>
      <c r="E158" s="2"/>
      <c r="F158" s="2"/>
      <c r="G158" s="2"/>
    </row>
    <row r="159" spans="2:7" hidden="1">
      <c r="B159" s="117">
        <f t="shared" si="0"/>
        <v>0</v>
      </c>
      <c r="C159" s="2" t="b">
        <v>0</v>
      </c>
      <c r="D159" s="97" t="s">
        <v>141</v>
      </c>
      <c r="E159" s="2"/>
      <c r="F159" s="2"/>
      <c r="G159" s="2"/>
    </row>
    <row r="160" spans="2:7" hidden="1">
      <c r="B160" s="117">
        <f t="shared" si="0"/>
        <v>0</v>
      </c>
      <c r="C160" s="2" t="b">
        <v>0</v>
      </c>
      <c r="D160" s="2" t="s">
        <v>142</v>
      </c>
      <c r="E160" s="2"/>
      <c r="F160" s="2"/>
      <c r="G160" s="2"/>
    </row>
    <row r="161" spans="2:7" hidden="1">
      <c r="B161" s="117">
        <f t="shared" si="0"/>
        <v>0</v>
      </c>
      <c r="C161" s="2" t="b">
        <v>0</v>
      </c>
      <c r="D161" s="105" t="s">
        <v>156</v>
      </c>
      <c r="E161" s="2"/>
      <c r="F161" s="2"/>
      <c r="G161" s="2"/>
    </row>
    <row r="162" spans="2:7" hidden="1">
      <c r="B162" s="117">
        <f t="shared" si="0"/>
        <v>0</v>
      </c>
      <c r="C162" s="2" t="b">
        <v>0</v>
      </c>
      <c r="D162" s="2" t="s">
        <v>139</v>
      </c>
      <c r="E162" s="2"/>
      <c r="F162" s="2"/>
      <c r="G162" s="2"/>
    </row>
    <row r="163" spans="2:7" hidden="1">
      <c r="B163" s="117">
        <f t="shared" si="0"/>
        <v>0</v>
      </c>
      <c r="C163" s="2" t="b">
        <v>0</v>
      </c>
      <c r="D163" s="2" t="s">
        <v>140</v>
      </c>
      <c r="E163" s="2"/>
      <c r="F163" s="2"/>
      <c r="G163" s="2"/>
    </row>
    <row r="164" spans="2:7" hidden="1">
      <c r="B164" s="119">
        <f>SUM(B157:B163)</f>
        <v>0</v>
      </c>
      <c r="C164" s="2"/>
      <c r="D164" s="105" t="s">
        <v>166</v>
      </c>
      <c r="E164" s="2"/>
      <c r="F164" s="2"/>
      <c r="G164" s="2"/>
    </row>
    <row r="165" spans="2:7" hidden="1">
      <c r="B165" s="117"/>
      <c r="C165" s="2"/>
      <c r="D165" s="105"/>
      <c r="E165" s="2"/>
      <c r="F165" s="2"/>
      <c r="G165" s="2"/>
    </row>
    <row r="166" spans="2:7" ht="24" hidden="1">
      <c r="B166" s="117"/>
      <c r="C166" s="2">
        <v>1</v>
      </c>
      <c r="D166" s="99" t="s">
        <v>106</v>
      </c>
      <c r="E166" s="2"/>
      <c r="F166" s="2"/>
      <c r="G166" s="2"/>
    </row>
    <row r="167" spans="2:7" hidden="1">
      <c r="B167" s="117"/>
      <c r="C167" s="2"/>
      <c r="D167" s="100" t="s">
        <v>151</v>
      </c>
      <c r="F167" s="2"/>
      <c r="G167" s="2"/>
    </row>
    <row r="168" spans="2:7" hidden="1">
      <c r="B168" s="117"/>
      <c r="C168" s="2"/>
      <c r="D168" s="100" t="s">
        <v>150</v>
      </c>
      <c r="F168" s="2"/>
      <c r="G168" s="2"/>
    </row>
    <row r="169" spans="2:7" ht="36" hidden="1">
      <c r="B169" s="117"/>
      <c r="C169" s="2"/>
      <c r="D169" s="100" t="s">
        <v>148</v>
      </c>
      <c r="F169" s="2"/>
      <c r="G169" s="2"/>
    </row>
    <row r="170" spans="2:7" ht="36" hidden="1">
      <c r="B170" s="117"/>
      <c r="C170" s="2"/>
      <c r="D170" s="100" t="s">
        <v>149</v>
      </c>
      <c r="F170" s="2"/>
      <c r="G170" s="2"/>
    </row>
    <row r="171" spans="2:7" ht="24" hidden="1">
      <c r="B171" s="117"/>
      <c r="C171" s="2"/>
      <c r="D171" s="100" t="s">
        <v>152</v>
      </c>
      <c r="F171" s="2"/>
      <c r="G171" s="2"/>
    </row>
    <row r="172" spans="2:7" ht="36" hidden="1">
      <c r="B172" s="117"/>
      <c r="C172" s="2"/>
      <c r="D172" s="100" t="s">
        <v>153</v>
      </c>
      <c r="F172" s="2"/>
      <c r="G172" s="2"/>
    </row>
    <row r="173" spans="2:7" hidden="1">
      <c r="B173" s="117"/>
      <c r="C173" s="2"/>
      <c r="D173" s="100" t="s">
        <v>154</v>
      </c>
      <c r="F173" s="2"/>
      <c r="G173" s="2"/>
    </row>
    <row r="174" spans="2:7" hidden="1"/>
    <row r="175" spans="2:7" hidden="1"/>
    <row r="176" spans="2:7" hidden="1"/>
  </sheetData>
  <sheetProtection algorithmName="SHA-512" hashValue="JeQ5pXLV3/yVSPFpCp4BjPa+jsYt0oLE4uayvQpcQ1X3Lk8D2T6Me2UMsfdLJaMm3/bhOqHgScVd9hUqrZv/vw==" saltValue="xciuxeIL60796xYX7caN4w==" spinCount="100000" sheet="1" objects="1" scenarios="1" selectLockedCells="1"/>
  <mergeCells count="104">
    <mergeCell ref="B60:C60"/>
    <mergeCell ref="G51:O51"/>
    <mergeCell ref="G41:O41"/>
    <mergeCell ref="G60:O60"/>
    <mergeCell ref="G57:O57"/>
    <mergeCell ref="G49:O49"/>
    <mergeCell ref="D49:E49"/>
    <mergeCell ref="G53:O53"/>
    <mergeCell ref="G52:O52"/>
    <mergeCell ref="B49:C49"/>
    <mergeCell ref="B52:B53"/>
    <mergeCell ref="J34:O35"/>
    <mergeCell ref="G43:O43"/>
    <mergeCell ref="G44:O44"/>
    <mergeCell ref="G45:O45"/>
    <mergeCell ref="G87:J87"/>
    <mergeCell ref="G58:O58"/>
    <mergeCell ref="F78:I78"/>
    <mergeCell ref="G46:O46"/>
    <mergeCell ref="G56:O56"/>
    <mergeCell ref="F83:L83"/>
    <mergeCell ref="H79:K80"/>
    <mergeCell ref="G50:O50"/>
    <mergeCell ref="G55:O55"/>
    <mergeCell ref="D34:G34"/>
    <mergeCell ref="G59:O59"/>
    <mergeCell ref="G47:O47"/>
    <mergeCell ref="F39:G39"/>
    <mergeCell ref="G36:H36"/>
    <mergeCell ref="G54:O54"/>
    <mergeCell ref="G64:O64"/>
    <mergeCell ref="G62:O62"/>
    <mergeCell ref="G67:M67"/>
    <mergeCell ref="G68:M69"/>
    <mergeCell ref="G74:M74"/>
    <mergeCell ref="J27:O29"/>
    <mergeCell ref="J1:O1"/>
    <mergeCell ref="J4:O4"/>
    <mergeCell ref="A1:B2"/>
    <mergeCell ref="D5:H5"/>
    <mergeCell ref="I1:I6"/>
    <mergeCell ref="C9:H9"/>
    <mergeCell ref="B4:H4"/>
    <mergeCell ref="G14:I14"/>
    <mergeCell ref="C1:H2"/>
    <mergeCell ref="B15:C15"/>
    <mergeCell ref="B16:C16"/>
    <mergeCell ref="J2:O3"/>
    <mergeCell ref="J5:O5"/>
    <mergeCell ref="J7:O7"/>
    <mergeCell ref="D6:H6"/>
    <mergeCell ref="D15:F15"/>
    <mergeCell ref="D16:F16"/>
    <mergeCell ref="D18:F18"/>
    <mergeCell ref="D12:F12"/>
    <mergeCell ref="D14:F14"/>
    <mergeCell ref="G12:I12"/>
    <mergeCell ref="G13:I13"/>
    <mergeCell ref="J11:O13"/>
    <mergeCell ref="D31:G31"/>
    <mergeCell ref="D33:G33"/>
    <mergeCell ref="D3:H3"/>
    <mergeCell ref="D32:G32"/>
    <mergeCell ref="G48:O48"/>
    <mergeCell ref="J17:O17"/>
    <mergeCell ref="D17:F17"/>
    <mergeCell ref="G16:I16"/>
    <mergeCell ref="J14:O16"/>
    <mergeCell ref="D23:F23"/>
    <mergeCell ref="D20:F20"/>
    <mergeCell ref="D36:E36"/>
    <mergeCell ref="D21:F21"/>
    <mergeCell ref="B27:G27"/>
    <mergeCell ref="D28:G28"/>
    <mergeCell ref="H39:I39"/>
    <mergeCell ref="D30:G30"/>
    <mergeCell ref="J30:O31"/>
    <mergeCell ref="J33:L33"/>
    <mergeCell ref="D11:F11"/>
    <mergeCell ref="D22:F22"/>
    <mergeCell ref="D29:G29"/>
    <mergeCell ref="D19:F19"/>
    <mergeCell ref="I36:J36"/>
    <mergeCell ref="G116:I116"/>
    <mergeCell ref="G115:I115"/>
    <mergeCell ref="G61:O61"/>
    <mergeCell ref="G63:O63"/>
    <mergeCell ref="C72:H72"/>
    <mergeCell ref="B85:C85"/>
    <mergeCell ref="D85:E85"/>
    <mergeCell ref="B61:C61"/>
    <mergeCell ref="B62:C62"/>
    <mergeCell ref="B65:C65"/>
    <mergeCell ref="B63:C63"/>
    <mergeCell ref="B64:C64"/>
    <mergeCell ref="B106:C106"/>
    <mergeCell ref="F109:G112"/>
    <mergeCell ref="C107:D108"/>
    <mergeCell ref="E107:E108"/>
    <mergeCell ref="G75:M76"/>
    <mergeCell ref="G93:M93"/>
    <mergeCell ref="G94:M95"/>
    <mergeCell ref="F71:O71"/>
    <mergeCell ref="G88:J88"/>
  </mergeCells>
  <phoneticPr fontId="3" type="noConversion"/>
  <conditionalFormatting sqref="I36:J36">
    <cfRule type="expression" dxfId="1" priority="2">
      <formula>D129=TRUE</formula>
    </cfRule>
  </conditionalFormatting>
  <conditionalFormatting sqref="C107:D108">
    <cfRule type="expression" dxfId="0" priority="1">
      <formula>D129=TRUE</formula>
    </cfRule>
  </conditionalFormatting>
  <dataValidations xWindow="313" yWindow="514" count="5">
    <dataValidation type="decimal" allowBlank="1" showInputMessage="1" showErrorMessage="1" error="Numbers only, do not include letters please. If not applicable, leave blank." sqref="D87:D91 D67:D69 D101:D104 D93:D97" xr:uid="{00000000-0002-0000-0000-000000000000}">
      <formula1>0</formula1>
      <formula2>100000</formula2>
    </dataValidation>
    <dataValidation type="whole" allowBlank="1" showInputMessage="1" showErrorMessage="1" error="Numbers only, do not include letters please. If not applicable, leave blank." sqref="D83" xr:uid="{00000000-0002-0000-0000-000001000000}">
      <formula1>0</formula1>
      <formula2>100</formula2>
    </dataValidation>
    <dataValidation type="decimal" allowBlank="1" showInputMessage="1" showErrorMessage="1" error="Numbers only, do not include letters please. If not applicable, leave blank." sqref="D73:D77 D71" xr:uid="{00000000-0002-0000-0000-000002000000}">
      <formula1>0</formula1>
      <formula2>10000</formula2>
    </dataValidation>
    <dataValidation type="decimal" allowBlank="1" showInputMessage="1" showErrorMessage="1" error="Numbers only, do not include letters please. If not applicable, leave blank." sqref="D50:D53 D63:D64 D55:D61 D46:D48" xr:uid="{00000000-0002-0000-0000-000003000000}">
      <formula1>0</formula1>
      <formula2>1000000</formula2>
    </dataValidation>
    <dataValidation type="decimal" allowBlank="1" showInputMessage="1" showErrorMessage="1" errorTitle="text" error="Do not include letters please. If not applicable, leave blank." sqref="D39:D45" xr:uid="{00000000-0002-0000-0000-000004000000}">
      <formula1>0</formula1>
      <formula2>1000000</formula2>
    </dataValidation>
  </dataValidations>
  <hyperlinks>
    <hyperlink ref="B64:C64" r:id="rId1" display="(see info &amp; drawings)" xr:uid="{00000000-0004-0000-0000-000000000000}"/>
  </hyperlinks>
  <pageMargins left="0.35433070866141736" right="0.39370078740157483" top="0.19685039370078741" bottom="0.19685039370078741" header="0.51181102362204722" footer="0.51181102362204722"/>
  <pageSetup paperSize="9" scale="93"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locked="0" defaultSize="0" autoFill="0" autoLine="0" autoPict="0">
                <anchor moveWithCells="1">
                  <from>
                    <xdr:col>6</xdr:col>
                    <xdr:colOff>276225</xdr:colOff>
                    <xdr:row>7</xdr:row>
                    <xdr:rowOff>219075</xdr:rowOff>
                  </from>
                  <to>
                    <xdr:col>8</xdr:col>
                    <xdr:colOff>9525</xdr:colOff>
                    <xdr:row>8</xdr:row>
                    <xdr:rowOff>209550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6</xdr:col>
                    <xdr:colOff>209550</xdr:colOff>
                    <xdr:row>37</xdr:row>
                    <xdr:rowOff>95250</xdr:rowOff>
                  </from>
                  <to>
                    <xdr:col>6</xdr:col>
                    <xdr:colOff>514350</xdr:colOff>
                    <xdr:row>39</xdr:row>
                    <xdr:rowOff>76200</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8</xdr:col>
                    <xdr:colOff>866775</xdr:colOff>
                    <xdr:row>37</xdr:row>
                    <xdr:rowOff>95250</xdr:rowOff>
                  </from>
                  <to>
                    <xdr:col>9</xdr:col>
                    <xdr:colOff>66675</xdr:colOff>
                    <xdr:row>39</xdr:row>
                    <xdr:rowOff>76200</xdr:rowOff>
                  </to>
                </anchor>
              </controlPr>
            </control>
          </mc:Choice>
        </mc:AlternateContent>
        <mc:AlternateContent xmlns:mc="http://schemas.openxmlformats.org/markup-compatibility/2006">
          <mc:Choice Requires="x14">
            <control shapeId="1032" r:id="rId8" name="Drop Down 8">
              <controlPr defaultSize="0" autoLine="0" autoPict="0">
                <anchor moveWithCells="1">
                  <from>
                    <xdr:col>2</xdr:col>
                    <xdr:colOff>800100</xdr:colOff>
                    <xdr:row>83</xdr:row>
                    <xdr:rowOff>142875</xdr:rowOff>
                  </from>
                  <to>
                    <xdr:col>4</xdr:col>
                    <xdr:colOff>990600</xdr:colOff>
                    <xdr:row>85</xdr:row>
                    <xdr:rowOff>38100</xdr:rowOff>
                  </to>
                </anchor>
              </controlPr>
            </control>
          </mc:Choice>
        </mc:AlternateContent>
        <mc:AlternateContent xmlns:mc="http://schemas.openxmlformats.org/markup-compatibility/2006">
          <mc:Choice Requires="x14">
            <control shapeId="1033" r:id="rId9" name="Drop Down 9">
              <controlPr defaultSize="0" autoLine="0" autoPict="0">
                <anchor moveWithCells="1">
                  <from>
                    <xdr:col>2</xdr:col>
                    <xdr:colOff>800100</xdr:colOff>
                    <xdr:row>83</xdr:row>
                    <xdr:rowOff>142875</xdr:rowOff>
                  </from>
                  <to>
                    <xdr:col>4</xdr:col>
                    <xdr:colOff>990600</xdr:colOff>
                    <xdr:row>85</xdr:row>
                    <xdr:rowOff>38100</xdr:rowOff>
                  </to>
                </anchor>
              </controlPr>
            </control>
          </mc:Choice>
        </mc:AlternateContent>
        <mc:AlternateContent xmlns:mc="http://schemas.openxmlformats.org/markup-compatibility/2006">
          <mc:Choice Requires="x14">
            <control shapeId="1035" r:id="rId10" name="Drop Down 11">
              <controlPr locked="0" defaultSize="0" autoLine="0" autoPict="0">
                <anchor moveWithCells="1">
                  <from>
                    <xdr:col>2</xdr:col>
                    <xdr:colOff>552450</xdr:colOff>
                    <xdr:row>80</xdr:row>
                    <xdr:rowOff>9525</xdr:rowOff>
                  </from>
                  <to>
                    <xdr:col>4</xdr:col>
                    <xdr:colOff>1152525</xdr:colOff>
                    <xdr:row>81</xdr:row>
                    <xdr:rowOff>47625</xdr:rowOff>
                  </to>
                </anchor>
              </controlPr>
            </control>
          </mc:Choice>
        </mc:AlternateContent>
        <mc:AlternateContent xmlns:mc="http://schemas.openxmlformats.org/markup-compatibility/2006">
          <mc:Choice Requires="x14">
            <control shapeId="1060" r:id="rId11" name="Check Box 36">
              <controlPr locked="0" defaultSize="0" autoFill="0" autoLine="0" autoPict="0">
                <anchor moveWithCells="1">
                  <from>
                    <xdr:col>2</xdr:col>
                    <xdr:colOff>581025</xdr:colOff>
                    <xdr:row>28</xdr:row>
                    <xdr:rowOff>142875</xdr:rowOff>
                  </from>
                  <to>
                    <xdr:col>2</xdr:col>
                    <xdr:colOff>885825</xdr:colOff>
                    <xdr:row>30</xdr:row>
                    <xdr:rowOff>28575</xdr:rowOff>
                  </to>
                </anchor>
              </controlPr>
            </control>
          </mc:Choice>
        </mc:AlternateContent>
        <mc:AlternateContent xmlns:mc="http://schemas.openxmlformats.org/markup-compatibility/2006">
          <mc:Choice Requires="x14">
            <control shapeId="1062" r:id="rId12" name="Check Box 38">
              <controlPr locked="0" defaultSize="0" autoFill="0" autoLine="0" autoPict="0">
                <anchor moveWithCells="1">
                  <from>
                    <xdr:col>2</xdr:col>
                    <xdr:colOff>581025</xdr:colOff>
                    <xdr:row>31</xdr:row>
                    <xdr:rowOff>161925</xdr:rowOff>
                  </from>
                  <to>
                    <xdr:col>2</xdr:col>
                    <xdr:colOff>885825</xdr:colOff>
                    <xdr:row>33</xdr:row>
                    <xdr:rowOff>19050</xdr:rowOff>
                  </to>
                </anchor>
              </controlPr>
            </control>
          </mc:Choice>
        </mc:AlternateContent>
        <mc:AlternateContent xmlns:mc="http://schemas.openxmlformats.org/markup-compatibility/2006">
          <mc:Choice Requires="x14">
            <control shapeId="1066" r:id="rId13" name="Drop Down 42">
              <controlPr defaultSize="0" autoLine="0" autoPict="0">
                <anchor moveWithCells="1">
                  <from>
                    <xdr:col>3</xdr:col>
                    <xdr:colOff>0</xdr:colOff>
                    <xdr:row>64</xdr:row>
                    <xdr:rowOff>38100</xdr:rowOff>
                  </from>
                  <to>
                    <xdr:col>5</xdr:col>
                    <xdr:colOff>0</xdr:colOff>
                    <xdr:row>65</xdr:row>
                    <xdr:rowOff>0</xdr:rowOff>
                  </to>
                </anchor>
              </controlPr>
            </control>
          </mc:Choice>
        </mc:AlternateContent>
        <mc:AlternateContent xmlns:mc="http://schemas.openxmlformats.org/markup-compatibility/2006">
          <mc:Choice Requires="x14">
            <control shapeId="1058" r:id="rId14" name="Check Box 34">
              <controlPr locked="0" defaultSize="0" autoFill="0" autoLine="0" autoPict="0">
                <anchor moveWithCells="1" sizeWithCells="1">
                  <from>
                    <xdr:col>2</xdr:col>
                    <xdr:colOff>581025</xdr:colOff>
                    <xdr:row>26</xdr:row>
                    <xdr:rowOff>171450</xdr:rowOff>
                  </from>
                  <to>
                    <xdr:col>2</xdr:col>
                    <xdr:colOff>885825</xdr:colOff>
                    <xdr:row>28</xdr:row>
                    <xdr:rowOff>28575</xdr:rowOff>
                  </to>
                </anchor>
              </controlPr>
            </control>
          </mc:Choice>
        </mc:AlternateContent>
        <mc:AlternateContent xmlns:mc="http://schemas.openxmlformats.org/markup-compatibility/2006">
          <mc:Choice Requires="x14">
            <control shapeId="1059" r:id="rId15" name="Check Box 35">
              <controlPr locked="0" defaultSize="0" autoFill="0" autoLine="0" autoPict="0">
                <anchor moveWithCells="1" sizeWithCells="1">
                  <from>
                    <xdr:col>2</xdr:col>
                    <xdr:colOff>581025</xdr:colOff>
                    <xdr:row>27</xdr:row>
                    <xdr:rowOff>133350</xdr:rowOff>
                  </from>
                  <to>
                    <xdr:col>2</xdr:col>
                    <xdr:colOff>885825</xdr:colOff>
                    <xdr:row>29</xdr:row>
                    <xdr:rowOff>19050</xdr:rowOff>
                  </to>
                </anchor>
              </controlPr>
            </control>
          </mc:Choice>
        </mc:AlternateContent>
        <mc:AlternateContent xmlns:mc="http://schemas.openxmlformats.org/markup-compatibility/2006">
          <mc:Choice Requires="x14">
            <control shapeId="1061" r:id="rId16" name="Check Box 37">
              <controlPr locked="0" defaultSize="0" autoFill="0" autoLine="0" autoPict="0">
                <anchor moveWithCells="1" sizeWithCells="1">
                  <from>
                    <xdr:col>2</xdr:col>
                    <xdr:colOff>581025</xdr:colOff>
                    <xdr:row>29</xdr:row>
                    <xdr:rowOff>142875</xdr:rowOff>
                  </from>
                  <to>
                    <xdr:col>2</xdr:col>
                    <xdr:colOff>885825</xdr:colOff>
                    <xdr:row>31</xdr:row>
                    <xdr:rowOff>19050</xdr:rowOff>
                  </to>
                </anchor>
              </controlPr>
            </control>
          </mc:Choice>
        </mc:AlternateContent>
        <mc:AlternateContent xmlns:mc="http://schemas.openxmlformats.org/markup-compatibility/2006">
          <mc:Choice Requires="x14">
            <control shapeId="1063" r:id="rId17" name="Check Box 39">
              <controlPr locked="0" defaultSize="0" autoFill="0" autoLine="0" autoPict="0">
                <anchor moveWithCells="1" sizeWithCells="1">
                  <from>
                    <xdr:col>2</xdr:col>
                    <xdr:colOff>581025</xdr:colOff>
                    <xdr:row>32</xdr:row>
                    <xdr:rowOff>123825</xdr:rowOff>
                  </from>
                  <to>
                    <xdr:col>2</xdr:col>
                    <xdr:colOff>885825</xdr:colOff>
                    <xdr:row>33</xdr:row>
                    <xdr:rowOff>161925</xdr:rowOff>
                  </to>
                </anchor>
              </controlPr>
            </control>
          </mc:Choice>
        </mc:AlternateContent>
        <mc:AlternateContent xmlns:mc="http://schemas.openxmlformats.org/markup-compatibility/2006">
          <mc:Choice Requires="x14">
            <control shapeId="1076" r:id="rId18" name="Check Box 52">
              <controlPr locked="0" defaultSize="0" autoFill="0" autoLine="0" autoPict="0">
                <anchor moveWithCells="1" sizeWithCells="1">
                  <from>
                    <xdr:col>2</xdr:col>
                    <xdr:colOff>581025</xdr:colOff>
                    <xdr:row>30</xdr:row>
                    <xdr:rowOff>171450</xdr:rowOff>
                  </from>
                  <to>
                    <xdr:col>2</xdr:col>
                    <xdr:colOff>885825</xdr:colOff>
                    <xdr:row>32</xdr:row>
                    <xdr:rowOff>28575</xdr:rowOff>
                  </to>
                </anchor>
              </controlPr>
            </control>
          </mc:Choice>
        </mc:AlternateContent>
        <mc:AlternateContent xmlns:mc="http://schemas.openxmlformats.org/markup-compatibility/2006">
          <mc:Choice Requires="x14">
            <control shapeId="1082" r:id="rId19" name="Check Box 58">
              <controlPr locked="0" defaultSize="0" autoFill="0" autoLine="0" autoPict="0">
                <anchor moveWithCells="1" sizeWithCells="1">
                  <from>
                    <xdr:col>7</xdr:col>
                    <xdr:colOff>171450</xdr:colOff>
                    <xdr:row>87</xdr:row>
                    <xdr:rowOff>142875</xdr:rowOff>
                  </from>
                  <to>
                    <xdr:col>7</xdr:col>
                    <xdr:colOff>476250</xdr:colOff>
                    <xdr:row>89</xdr:row>
                    <xdr:rowOff>28575</xdr:rowOff>
                  </to>
                </anchor>
              </controlPr>
            </control>
          </mc:Choice>
        </mc:AlternateContent>
        <mc:AlternateContent xmlns:mc="http://schemas.openxmlformats.org/markup-compatibility/2006">
          <mc:Choice Requires="x14">
            <control shapeId="1083" r:id="rId20" name="Check Box 59">
              <controlPr locked="0" defaultSize="0" autoFill="0" autoLine="0" autoPict="0">
                <anchor moveWithCells="1" sizeWithCells="1">
                  <from>
                    <xdr:col>7</xdr:col>
                    <xdr:colOff>171450</xdr:colOff>
                    <xdr:row>88</xdr:row>
                    <xdr:rowOff>133350</xdr:rowOff>
                  </from>
                  <to>
                    <xdr:col>7</xdr:col>
                    <xdr:colOff>476250</xdr:colOff>
                    <xdr:row>90</xdr:row>
                    <xdr:rowOff>19050</xdr:rowOff>
                  </to>
                </anchor>
              </controlPr>
            </control>
          </mc:Choice>
        </mc:AlternateContent>
        <mc:AlternateContent xmlns:mc="http://schemas.openxmlformats.org/markup-compatibility/2006">
          <mc:Choice Requires="x14">
            <control shapeId="1165" r:id="rId21" name="Check Box 141">
              <controlPr locked="0" defaultSize="0" autoFill="0" autoLine="0" autoPict="0">
                <anchor moveWithCells="1">
                  <from>
                    <xdr:col>5</xdr:col>
                    <xdr:colOff>257175</xdr:colOff>
                    <xdr:row>106</xdr:row>
                    <xdr:rowOff>28575</xdr:rowOff>
                  </from>
                  <to>
                    <xdr:col>6</xdr:col>
                    <xdr:colOff>647700</xdr:colOff>
                    <xdr:row>107</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6"/>
  <sheetViews>
    <sheetView topLeftCell="BE1" workbookViewId="0">
      <selection activeCell="BD1" sqref="A1:BD65536"/>
    </sheetView>
  </sheetViews>
  <sheetFormatPr defaultRowHeight="12.75"/>
  <cols>
    <col min="1" max="56" width="9.140625" hidden="1" customWidth="1"/>
  </cols>
  <sheetData>
    <row r="1" spans="1:55">
      <c r="A1" t="s">
        <v>72</v>
      </c>
      <c r="B1" t="s">
        <v>73</v>
      </c>
      <c r="C1" t="s">
        <v>74</v>
      </c>
      <c r="D1" t="s">
        <v>75</v>
      </c>
      <c r="E1" t="s">
        <v>77</v>
      </c>
      <c r="F1" t="s">
        <v>76</v>
      </c>
      <c r="G1" t="s">
        <v>105</v>
      </c>
      <c r="H1" t="s">
        <v>80</v>
      </c>
      <c r="I1" t="s">
        <v>81</v>
      </c>
      <c r="J1" t="s">
        <v>82</v>
      </c>
      <c r="K1" s="72" t="s">
        <v>83</v>
      </c>
      <c r="L1" s="72" t="s">
        <v>84</v>
      </c>
      <c r="M1" t="s">
        <v>85</v>
      </c>
      <c r="N1" t="s">
        <v>17</v>
      </c>
      <c r="O1" t="s">
        <v>18</v>
      </c>
      <c r="P1" t="s">
        <v>20</v>
      </c>
      <c r="Q1" t="s">
        <v>19</v>
      </c>
      <c r="R1" t="s">
        <v>86</v>
      </c>
      <c r="S1" t="s">
        <v>179</v>
      </c>
      <c r="T1" s="130" t="s">
        <v>208</v>
      </c>
      <c r="U1" t="s">
        <v>180</v>
      </c>
      <c r="V1" t="s">
        <v>181</v>
      </c>
      <c r="W1" t="s">
        <v>182</v>
      </c>
      <c r="X1" t="s">
        <v>183</v>
      </c>
      <c r="Y1" t="s">
        <v>87</v>
      </c>
      <c r="Z1" t="s">
        <v>88</v>
      </c>
      <c r="AA1" t="s">
        <v>22</v>
      </c>
      <c r="AB1" t="s">
        <v>89</v>
      </c>
      <c r="AC1" t="s">
        <v>40</v>
      </c>
      <c r="AD1" t="s">
        <v>36</v>
      </c>
      <c r="AE1" t="s">
        <v>128</v>
      </c>
      <c r="AF1" t="s">
        <v>125</v>
      </c>
      <c r="AG1" t="s">
        <v>92</v>
      </c>
      <c r="AH1" t="s">
        <v>91</v>
      </c>
      <c r="AI1" t="s">
        <v>90</v>
      </c>
      <c r="AJ1" t="s">
        <v>93</v>
      </c>
      <c r="AK1" s="72" t="s">
        <v>94</v>
      </c>
      <c r="AL1" t="s">
        <v>99</v>
      </c>
      <c r="AM1" t="s">
        <v>100</v>
      </c>
      <c r="AN1" t="s">
        <v>101</v>
      </c>
      <c r="AO1" t="s">
        <v>102</v>
      </c>
      <c r="AP1" t="s">
        <v>95</v>
      </c>
      <c r="AQ1" t="s">
        <v>96</v>
      </c>
      <c r="AR1" t="s">
        <v>97</v>
      </c>
      <c r="AS1" t="s">
        <v>98</v>
      </c>
      <c r="AT1" s="72" t="s">
        <v>23</v>
      </c>
      <c r="AU1" t="s">
        <v>32</v>
      </c>
      <c r="AV1" t="s">
        <v>33</v>
      </c>
      <c r="AW1" t="s">
        <v>103</v>
      </c>
      <c r="AX1" t="s">
        <v>104</v>
      </c>
      <c r="AY1" t="s">
        <v>130</v>
      </c>
      <c r="AZ1" s="130" t="s">
        <v>201</v>
      </c>
      <c r="BA1" s="131" t="s">
        <v>202</v>
      </c>
      <c r="BB1" s="66" t="s">
        <v>78</v>
      </c>
      <c r="BC1" s="66" t="s">
        <v>79</v>
      </c>
    </row>
    <row r="2" spans="1:55">
      <c r="A2" s="65" t="str">
        <f>IF(OR(Application!D39="",Application!D132=FALSE),"donotimport",ROUND(Application!D39,2))</f>
        <v>donotimport</v>
      </c>
      <c r="B2" s="65" t="str">
        <f>IF(Application!$D40="","donotimport",ROUND(Application!$D40,2))</f>
        <v>donotimport</v>
      </c>
      <c r="C2" s="65" t="str">
        <f>IF(Application!$D41="","donotimport",ROUND(Application!$D41,2))</f>
        <v>donotimport</v>
      </c>
      <c r="D2" s="65" t="str">
        <f>IF(Application!$D42="","donotimport",ROUND(Application!$D42,2))</f>
        <v>donotimport</v>
      </c>
      <c r="E2" s="65" t="str">
        <f>IF(Application!$D43="","donotimport",ROUND(Application!$D43,2))</f>
        <v>donotimport</v>
      </c>
      <c r="F2" s="65" t="str">
        <f>IF(Application!$D44="","donotimport",ROUND(Application!$D44,2))</f>
        <v>donotimport</v>
      </c>
      <c r="G2" s="73" t="str">
        <f>IF(Application!$D45="","donotimport",ROUND(Application!$D45,0))</f>
        <v>donotimport</v>
      </c>
      <c r="H2" s="73" t="str">
        <f>IF(Application!$D47="","donotimport",ROUND(Application!$D47,0))</f>
        <v>donotimport</v>
      </c>
      <c r="I2" s="65" t="str">
        <f>IF(Application!$D50="","donotimport",ROUND(Application!$D50,2))</f>
        <v>donotimport</v>
      </c>
      <c r="J2" s="65" t="str">
        <f>IF(Application!$D51="","donotimport",ROUND(Application!$D51,2))</f>
        <v>donotimport</v>
      </c>
      <c r="K2" s="65" t="str">
        <f>IF(Application!$D52="","donotimport",ROUND(Application!$D52,2))</f>
        <v>donotimport</v>
      </c>
      <c r="L2" s="65" t="str">
        <f>IF(Application!$D53="","donotimport",ROUND(Application!$D53,2))</f>
        <v>donotimport</v>
      </c>
      <c r="M2" s="73" t="str">
        <f>IF(Application!$D46="","donotimport",ROUND(Application!$D46,0))</f>
        <v>donotimport</v>
      </c>
      <c r="N2" s="65" t="str">
        <f>IF(Application!$D55="","donotimport",ROUND(Application!$D55,2))</f>
        <v>donotimport</v>
      </c>
      <c r="O2" s="65" t="str">
        <f>IF(Application!$D56="","donotimport",ROUND(Application!$D56,2))</f>
        <v>donotimport</v>
      </c>
      <c r="P2" s="65" t="str">
        <f>IF(Application!$D57="","donotimport",ROUND(Application!$D57,2))</f>
        <v>donotimport</v>
      </c>
      <c r="Q2" s="65" t="str">
        <f>IF(Application!$D58="","donotimport",ROUND(Application!$D58,2))</f>
        <v>donotimport</v>
      </c>
      <c r="R2" s="65" t="str">
        <f>IF(Application!$D59="","donotimport",ROUND(Application!$D59,2))</f>
        <v>donotimport</v>
      </c>
      <c r="S2" s="73" t="str">
        <f>IF(Application!$D60="","donotimport",ROUND(Application!$D60,0))</f>
        <v>donotimport</v>
      </c>
      <c r="T2" s="73" t="str">
        <f>IF(Application!$D62="","donotimport",ROUND(Inputs!E7,0))</f>
        <v>donotimport</v>
      </c>
      <c r="U2" s="73" t="str">
        <f>IF(Application!$D61="","donotimport",ROUND(Application!$D61,0))</f>
        <v>donotimport</v>
      </c>
      <c r="V2" s="73" t="str">
        <f>IF(Application!$D63="","donotimport",ROUND(Application!$D63,0))</f>
        <v>donotimport</v>
      </c>
      <c r="W2" s="73" t="str">
        <f>IF(Application!$D64="","donotimport",ROUND(Application!$D64,0))</f>
        <v>donotimport</v>
      </c>
      <c r="X2" s="73" t="str">
        <f>IF(Application!$C166=1,"donotimport",ROUND(Application!$C166-2,0))</f>
        <v>donotimport</v>
      </c>
      <c r="Y2" s="65" t="str">
        <f>IF(Application!$D71="","donotimport",ROUND(Application!$D71,2))</f>
        <v>donotimport</v>
      </c>
      <c r="Z2" s="65" t="str">
        <f>IF(Application!$D73="","donotimport",ROUND(Application!$D73,2))</f>
        <v>donotimport</v>
      </c>
      <c r="AA2" s="65" t="str">
        <f>IF(Application!$D74="","donotimport",ROUND(Application!$D74,2))</f>
        <v>donotimport</v>
      </c>
      <c r="AB2" s="65" t="str">
        <f>IF(Application!$D75="","donotimport",ROUND(Application!$D75,2))</f>
        <v>donotimport</v>
      </c>
      <c r="AC2" s="65" t="str">
        <f>IF(Application!$D76="","donotimport",ROUND(Application!$D76,2))</f>
        <v>donotimport</v>
      </c>
      <c r="AD2" s="65" t="str">
        <f>IF(Application!$D77="","donotimport",ROUND(Application!$D77,2))</f>
        <v>donotimport</v>
      </c>
      <c r="AE2" s="65" t="str">
        <f>IF(Application!$D77="","donotimport",ROUND(Application!$D77,2))</f>
        <v>donotimport</v>
      </c>
      <c r="AF2" s="73" t="str">
        <f>IF(Application!C152=1,"donotimport",Application!C152-2)</f>
        <v>donotimport</v>
      </c>
      <c r="AG2" s="65" t="str">
        <f>IF(Application!$D67="","donotimport",ROUND(Application!$D67,2))</f>
        <v>donotimport</v>
      </c>
      <c r="AH2" s="65" t="str">
        <f>IF(Application!$D68="","donotimport",ROUND(Application!$D68,2))</f>
        <v>donotimport</v>
      </c>
      <c r="AI2" s="65" t="str">
        <f>IF(Application!$D69="","donotimport",ROUND(Application!$D69,2))</f>
        <v>donotimport</v>
      </c>
      <c r="AJ2" s="73" t="str">
        <f>IF(Application!$D83="","donotimport",IF(OR(Application!$D83=1,Application!D83=2),3,Application!D83))</f>
        <v>donotimport</v>
      </c>
      <c r="AK2" s="74" t="str">
        <f>IF(Application!$C143=1,"donotimport",Application!$C143-2)</f>
        <v>donotimport</v>
      </c>
      <c r="AL2" s="65" t="str">
        <f>IF(Application!$D87="","donotimport",ROUND(Application!$D87,2))</f>
        <v>donotimport</v>
      </c>
      <c r="AM2" s="65" t="str">
        <f>IF(Application!$D88="","donotimport",ROUND(Application!$D88,2))</f>
        <v>donotimport</v>
      </c>
      <c r="AN2" s="65" t="str">
        <f>IF(Application!$D90="","donotimport",ROUND(Application!$D90,2))</f>
        <v>donotimport</v>
      </c>
      <c r="AO2" s="65" t="str">
        <f>IF(Application!$D89="","donotimport",ROUND(Application!$D89,2))</f>
        <v>donotimport</v>
      </c>
      <c r="AP2" s="65" t="str">
        <f>IF(Application!$D93="","donotimport",ROUND(Application!$D93,2))</f>
        <v>donotimport</v>
      </c>
      <c r="AQ2" s="65" t="str">
        <f>IF(Application!$D94="","donotimport",ROUND(Application!$D94,2))</f>
        <v>donotimport</v>
      </c>
      <c r="AR2" s="65" t="str">
        <f>IF(Application!$D95="","donotimport",ROUND(Application!$D95,2))</f>
        <v>donotimport</v>
      </c>
      <c r="AS2" s="65" t="str">
        <f>IF(Application!$D96="","donotimport",ROUND(Application!$D96,2))</f>
        <v>donotimport</v>
      </c>
      <c r="AT2" s="65" t="str">
        <f>IF(Inputs!B3=0,"donotimport",ROUND(Inputs!B3,2))</f>
        <v>donotimport</v>
      </c>
      <c r="AU2" s="65" t="str">
        <f>IF(Application!$D101="","donotimport",ROUND(Application!$D101,2))</f>
        <v>donotimport</v>
      </c>
      <c r="AV2" s="65" t="str">
        <f>IF(Application!$D102="","donotimport",ROUND(Application!$D102,2))</f>
        <v>donotimport</v>
      </c>
      <c r="AW2" s="65" t="str">
        <f>IF(Application!$D103="","donotimport",ROUND(Application!$D103,2))</f>
        <v>donotimport</v>
      </c>
      <c r="AX2" s="65" t="str">
        <f>IF(Application!$D104="","donotimport",ROUND(Application!$D104,2))</f>
        <v>donotimport</v>
      </c>
      <c r="AY2" s="65" t="str">
        <f>IF(Application!$D79="","donotimport",ROUND(Application!$D79,2))</f>
        <v>donotimport</v>
      </c>
      <c r="AZ2" s="65" t="str">
        <f>IF(Application!$D48="","donotimport",ROUND(Application!$D48,0))</f>
        <v>donotimport</v>
      </c>
      <c r="BA2" s="65" t="str">
        <f>IF(Application!$D63="","donotimport",ROUND(Application!$D63,0))</f>
        <v>donotimport</v>
      </c>
    </row>
    <row r="4" spans="1:55">
      <c r="A4">
        <v>29</v>
      </c>
      <c r="B4">
        <v>30</v>
      </c>
      <c r="C4">
        <v>31</v>
      </c>
      <c r="D4">
        <v>32</v>
      </c>
      <c r="E4">
        <v>33</v>
      </c>
      <c r="F4">
        <v>34</v>
      </c>
      <c r="G4">
        <v>35</v>
      </c>
      <c r="H4">
        <v>37</v>
      </c>
      <c r="I4">
        <v>38</v>
      </c>
      <c r="J4">
        <v>39</v>
      </c>
      <c r="K4">
        <v>41</v>
      </c>
      <c r="L4">
        <v>42</v>
      </c>
      <c r="M4">
        <v>40</v>
      </c>
      <c r="N4">
        <v>44</v>
      </c>
      <c r="O4">
        <v>45</v>
      </c>
      <c r="P4">
        <v>46</v>
      </c>
      <c r="Q4">
        <v>47</v>
      </c>
      <c r="R4">
        <v>48</v>
      </c>
      <c r="Y4">
        <v>51</v>
      </c>
      <c r="Z4">
        <v>53</v>
      </c>
      <c r="AA4">
        <v>54</v>
      </c>
      <c r="AB4">
        <v>55</v>
      </c>
      <c r="AC4">
        <v>56</v>
      </c>
      <c r="AD4">
        <v>57</v>
      </c>
      <c r="AG4">
        <v>60</v>
      </c>
      <c r="AH4">
        <v>61</v>
      </c>
      <c r="AI4">
        <v>62</v>
      </c>
      <c r="AL4">
        <v>68</v>
      </c>
      <c r="AM4">
        <v>69</v>
      </c>
      <c r="AN4">
        <v>71</v>
      </c>
      <c r="AO4">
        <v>70</v>
      </c>
      <c r="AP4">
        <v>74</v>
      </c>
      <c r="AQ4">
        <v>75</v>
      </c>
      <c r="AR4">
        <v>76</v>
      </c>
      <c r="AS4">
        <v>77</v>
      </c>
      <c r="AU4">
        <v>81</v>
      </c>
      <c r="AV4">
        <v>82</v>
      </c>
      <c r="AW4">
        <v>83</v>
      </c>
      <c r="AX4">
        <v>84</v>
      </c>
      <c r="AY4">
        <v>61</v>
      </c>
    </row>
    <row r="5" spans="1:55">
      <c r="S5" t="s">
        <v>174</v>
      </c>
      <c r="T5" s="130" t="s">
        <v>209</v>
      </c>
      <c r="U5" t="s">
        <v>175</v>
      </c>
      <c r="V5" t="s">
        <v>176</v>
      </c>
      <c r="W5" t="s">
        <v>177</v>
      </c>
      <c r="X5" t="s">
        <v>178</v>
      </c>
    </row>
    <row r="6" spans="1:55">
      <c r="T6" s="130" t="s">
        <v>210</v>
      </c>
      <c r="AB6" t="s">
        <v>184</v>
      </c>
      <c r="AZ6" s="130" t="s">
        <v>203</v>
      </c>
      <c r="BA6" s="130" t="s">
        <v>203</v>
      </c>
    </row>
  </sheetData>
  <sheetProtection password="C620" sheet="1"/>
  <phoneticPr fontId="3"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0"/>
  <sheetViews>
    <sheetView topLeftCell="I1" workbookViewId="0">
      <selection activeCell="H1" sqref="A1:H65536"/>
    </sheetView>
  </sheetViews>
  <sheetFormatPr defaultRowHeight="12.75"/>
  <cols>
    <col min="1" max="1" width="36" hidden="1" customWidth="1"/>
    <col min="2" max="2" width="9.140625" style="71" hidden="1" customWidth="1"/>
    <col min="3" max="4" width="0" hidden="1" customWidth="1"/>
    <col min="5" max="5" width="0" style="71" hidden="1" customWidth="1"/>
    <col min="6" max="8" width="0" hidden="1" customWidth="1"/>
  </cols>
  <sheetData>
    <row r="1" spans="1:6">
      <c r="B1" s="71">
        <v>16</v>
      </c>
      <c r="E1" s="132" t="s">
        <v>208</v>
      </c>
    </row>
    <row r="2" spans="1:6">
      <c r="B2" s="71" t="s">
        <v>23</v>
      </c>
      <c r="E2" s="71">
        <f>E7</f>
        <v>0</v>
      </c>
    </row>
    <row r="3" spans="1:6">
      <c r="B3" s="70">
        <f>B30</f>
        <v>0</v>
      </c>
    </row>
    <row r="4" spans="1:6">
      <c r="B4" s="69"/>
    </row>
    <row r="5" spans="1:6">
      <c r="B5" s="69"/>
    </row>
    <row r="6" spans="1:6">
      <c r="B6" s="69"/>
    </row>
    <row r="7" spans="1:6">
      <c r="A7" s="67" t="s">
        <v>3</v>
      </c>
      <c r="B7" s="69"/>
      <c r="D7" s="130" t="s">
        <v>211</v>
      </c>
      <c r="E7" s="71">
        <f>IF(OR(Application!D62="Y",Application!D62="Yes"),1,0)</f>
        <v>0</v>
      </c>
      <c r="F7" s="130" t="s">
        <v>212</v>
      </c>
    </row>
    <row r="8" spans="1:6">
      <c r="A8" s="67" t="s">
        <v>1</v>
      </c>
      <c r="B8" s="69" t="b">
        <f>AND(Application!D87&gt;0,Application!D88&gt;0,Application!D89&gt;0,Application!D90&gt;0)</f>
        <v>0</v>
      </c>
    </row>
    <row r="9" spans="1:6">
      <c r="A9" s="67" t="s">
        <v>0</v>
      </c>
      <c r="B9" s="69">
        <f>IF(Application!D91&lt;0.1,0,1)</f>
        <v>0</v>
      </c>
    </row>
    <row r="10" spans="1:6">
      <c r="A10" s="67" t="s">
        <v>2</v>
      </c>
      <c r="B10" s="70" t="str">
        <f>IF(Application!E92&gt;Application!D91,"TRUE","FALSE")</f>
        <v>FALSE</v>
      </c>
    </row>
    <row r="11" spans="1:6">
      <c r="A11" s="68"/>
      <c r="B11" s="69"/>
    </row>
    <row r="12" spans="1:6">
      <c r="A12" s="67" t="s">
        <v>7</v>
      </c>
      <c r="B12" s="69"/>
    </row>
    <row r="13" spans="1:6">
      <c r="A13" s="67" t="s">
        <v>1</v>
      </c>
      <c r="B13" s="69" t="b">
        <f>AND(Application!D93&gt;0,Application!D94&gt;0,Application!D95&gt;0,Application!D96&gt;0)</f>
        <v>0</v>
      </c>
    </row>
    <row r="14" spans="1:6">
      <c r="A14" s="67" t="s">
        <v>0</v>
      </c>
      <c r="B14" s="69">
        <f>IF(Application!D97&lt;0.1,0,1)</f>
        <v>0</v>
      </c>
    </row>
    <row r="15" spans="1:6">
      <c r="A15" s="67" t="s">
        <v>2</v>
      </c>
      <c r="B15" s="70" t="str">
        <f>IF(Application!E98&gt;Application!D97,"TRUE","FALSE")</f>
        <v>FALSE</v>
      </c>
    </row>
    <row r="16" spans="1:6">
      <c r="A16" s="68"/>
      <c r="B16" s="69"/>
    </row>
    <row r="17" spans="1:2">
      <c r="A17" s="68"/>
      <c r="B17" s="69"/>
    </row>
    <row r="18" spans="1:2">
      <c r="A18" s="67" t="s">
        <v>3</v>
      </c>
      <c r="B18" s="69"/>
    </row>
    <row r="19" spans="1:2">
      <c r="A19" s="67" t="s">
        <v>4</v>
      </c>
      <c r="B19" s="69">
        <f>IF(B$8=TRUE,IF(B$9=0,IF(Application!E$92&gt;Application!D$91,ROUND(Application!E$92,2),0),0),0)</f>
        <v>0</v>
      </c>
    </row>
    <row r="20" spans="1:2">
      <c r="A20" s="67" t="s">
        <v>5</v>
      </c>
      <c r="B20" s="69">
        <f>IF(B$8=FALSE,IF(B$9=1,IF(Application!E$92&lt;Application!D$91,ROUND(Application!D$91,2),0),0),0)</f>
        <v>0</v>
      </c>
    </row>
    <row r="21" spans="1:2">
      <c r="A21" s="67" t="s">
        <v>6</v>
      </c>
      <c r="B21" s="69">
        <f>IF(B$8=TRUE,IF(Application!E$92&gt;Application!D$91,ROUND(Application!E$92,2),0),0)</f>
        <v>0</v>
      </c>
    </row>
    <row r="22" spans="1:2">
      <c r="A22" s="67" t="s">
        <v>9</v>
      </c>
      <c r="B22" s="69">
        <f>IF(B$8=TRUE,IF(Application!E$92&lt;Application!D$91,ROUND(Application!D$91,2),0),0)</f>
        <v>0</v>
      </c>
    </row>
    <row r="23" spans="1:2">
      <c r="A23" s="68"/>
      <c r="B23" s="69"/>
    </row>
    <row r="24" spans="1:2">
      <c r="A24" s="67" t="s">
        <v>7</v>
      </c>
      <c r="B24" s="69"/>
    </row>
    <row r="25" spans="1:2">
      <c r="A25" s="67" t="s">
        <v>4</v>
      </c>
      <c r="B25" s="69">
        <f>IF(B$13=TRUE,IF(B$14=0,IF(Application!E$98&gt;Application!D$97,ROUND(Application!E$98,2),0),0),0)</f>
        <v>0</v>
      </c>
    </row>
    <row r="26" spans="1:2">
      <c r="A26" s="67" t="s">
        <v>5</v>
      </c>
      <c r="B26" s="69">
        <f>IF(B$13=FALSE,IF(B$14=1,IF(Application!E$98&lt;Application!D$97,ROUND(Application!D$97,2),0),0),0)</f>
        <v>0</v>
      </c>
    </row>
    <row r="27" spans="1:2">
      <c r="A27" s="67" t="s">
        <v>6</v>
      </c>
      <c r="B27" s="69">
        <f>IF(B$13=TRUE,IF(Application!E$98&gt;Application!D$97,ROUND(Application!E$98,2),0),0)</f>
        <v>0</v>
      </c>
    </row>
    <row r="28" spans="1:2">
      <c r="A28" s="67" t="s">
        <v>9</v>
      </c>
      <c r="B28" s="69">
        <f>IF(B$8=TRUE,IF(Application!E$98&lt;Application!D$97,ROUND(Application!D$97,2),0),0)</f>
        <v>0</v>
      </c>
    </row>
    <row r="29" spans="1:2">
      <c r="A29" s="68"/>
      <c r="B29" s="69"/>
    </row>
    <row r="30" spans="1:2">
      <c r="A30" s="67" t="s">
        <v>8</v>
      </c>
      <c r="B30" s="69">
        <f>MAX(B19:B28)</f>
        <v>0</v>
      </c>
    </row>
  </sheetData>
  <sheetProtection password="C620" sheet="1"/>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Application</vt:lpstr>
      <vt:lpstr>Access Import</vt:lpstr>
      <vt:lpstr>Inputs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Eric Baittinger</cp:lastModifiedBy>
  <cp:lastPrinted>2009-11-13T14:12:27Z</cp:lastPrinted>
  <dcterms:created xsi:type="dcterms:W3CDTF">2004-12-02T15:00:21Z</dcterms:created>
  <dcterms:modified xsi:type="dcterms:W3CDTF">2018-01-01T17:03:14Z</dcterms:modified>
</cp:coreProperties>
</file>